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11250" activeTab="2"/>
  </bookViews>
  <sheets>
    <sheet name="Asynch" sheetId="1" r:id="rId1"/>
    <sheet name="25 ns" sheetId="2" r:id="rId2"/>
    <sheet name="Oct04" sheetId="3" r:id="rId3"/>
  </sheets>
  <definedNames/>
  <calcPr fullCalcOnLoad="1"/>
</workbook>
</file>

<file path=xl/sharedStrings.xml><?xml version="1.0" encoding="utf-8"?>
<sst xmlns="http://schemas.openxmlformats.org/spreadsheetml/2006/main" count="2338" uniqueCount="252">
  <si>
    <t>Run</t>
  </si>
  <si>
    <t>trig_mode</t>
  </si>
  <si>
    <t>nph_pattern</t>
  </si>
  <si>
    <t>nph_thresh</t>
  </si>
  <si>
    <t>CSC3</t>
  </si>
  <si>
    <t>CSC1</t>
  </si>
  <si>
    <t>CSC8</t>
  </si>
  <si>
    <t>ALCT studies:</t>
  </si>
  <si>
    <t>patterns</t>
  </si>
  <si>
    <t>default</t>
  </si>
  <si>
    <t>miss4</t>
  </si>
  <si>
    <t>Theta</t>
  </si>
  <si>
    <t>andrey</t>
  </si>
  <si>
    <t>Comment</t>
  </si>
  <si>
    <t>TF LUT set</t>
  </si>
  <si>
    <t>ORCA</t>
  </si>
  <si>
    <t>7jun04_1905</t>
  </si>
  <si>
    <t>7jun04_2250</t>
  </si>
  <si>
    <t>7jun04_2320</t>
  </si>
  <si>
    <t>eta=WG+offset, phi=0</t>
  </si>
  <si>
    <t>eta=WG+offset, phi=phi_local</t>
  </si>
  <si>
    <t>eta=WG+offset, phi=phi_local+offset</t>
  </si>
  <si>
    <t>Track-Finder studies:</t>
  </si>
  <si>
    <t>Nevents</t>
  </si>
  <si>
    <t>211b</t>
  </si>
  <si>
    <t>215b</t>
  </si>
  <si>
    <t>215c</t>
  </si>
  <si>
    <t>CSC2 (ME1/1)</t>
  </si>
  <si>
    <t>CSC8 (ME1/2)</t>
  </si>
  <si>
    <t>CSC3 (ME2/2)</t>
  </si>
  <si>
    <t>CSC9 (ME3/2)</t>
  </si>
  <si>
    <t>iron in beam</t>
  </si>
  <si>
    <t>no iron</t>
  </si>
  <si>
    <t>"</t>
  </si>
  <si>
    <t>", + 1 BX L1A latency</t>
  </si>
  <si>
    <t>Iron?</t>
  </si>
  <si>
    <t>beam</t>
  </si>
  <si>
    <t>muon</t>
  </si>
  <si>
    <t>no</t>
  </si>
  <si>
    <t>yes</t>
  </si>
  <si>
    <t>RAT?</t>
  </si>
  <si>
    <t>HV</t>
  </si>
  <si>
    <t>, -1 BX L1A latency, 0x81A</t>
  </si>
  <si>
    <t>,0BX L1A latency, 0x81B</t>
  </si>
  <si>
    <t>,+1BX L1A latency, 0x81C</t>
  </si>
  <si>
    <t>phi_bend</t>
  </si>
  <si>
    <t>with RPC, moved ME1/2</t>
  </si>
  <si>
    <t>moved ME1/1</t>
  </si>
  <si>
    <t>?</t>
  </si>
  <si>
    <t>SP10 config</t>
  </si>
  <si>
    <t>F5</t>
  </si>
  <si>
    <t>F1,F3,F4</t>
  </si>
  <si>
    <t>PC #2</t>
  </si>
  <si>
    <t>PC #1</t>
  </si>
  <si>
    <t>with RPC!</t>
  </si>
  <si>
    <t>SP21, not read</t>
  </si>
  <si>
    <t>delayed spill start</t>
  </si>
  <si>
    <t>spill delay changed during run</t>
  </si>
  <si>
    <t>trig</t>
  </si>
  <si>
    <t>SP10</t>
  </si>
  <si>
    <t>TTC config changed to synchronous from now on</t>
  </si>
  <si>
    <t>SR LUT</t>
  </si>
  <si>
    <t>F1</t>
  </si>
  <si>
    <t>F3,F4,F5</t>
  </si>
  <si>
    <t>tried switching fibers, forgot to activate readout! Good for PC#1</t>
  </si>
  <si>
    <t>L1A Max</t>
  </si>
  <si>
    <t>#SP events</t>
  </si>
  <si>
    <t>Track-Finder runs (25 ns run ):</t>
  </si>
  <si>
    <t>with DDU?</t>
  </si>
  <si>
    <t>readjusted CSR_PFD by 300 ns</t>
  </si>
  <si>
    <t>changed phi_bend, added di-strip patterns to CLCT</t>
  </si>
  <si>
    <t>with RPC</t>
  </si>
  <si>
    <t>changed alct_delay from 6ns to 0 ns for PC#2</t>
  </si>
  <si>
    <t>load Pt LUT into SP21, now Muon Sorter working</t>
  </si>
  <si>
    <t>changed alct_delay back to 6ns for PC#2</t>
  </si>
  <si>
    <t>low trigger rate seen</t>
  </si>
  <si>
    <t>pion</t>
  </si>
  <si>
    <t>new SP BC0 reset firmware from now on, long 1 ms veto in place</t>
  </si>
  <si>
    <t>1 ms veto removed</t>
  </si>
  <si>
    <t>SP10+SP21</t>
  </si>
  <si>
    <t>SP21: F1,F3,F4</t>
  </si>
  <si>
    <t>SP10:F1,F3,F4</t>
  </si>
  <si>
    <t>simultaneous SP read</t>
  </si>
  <si>
    <t>SP10 read only</t>
  </si>
  <si>
    <t>SP21 read only</t>
  </si>
  <si>
    <t>SP10, not read</t>
  </si>
  <si>
    <t>double read of SP10 accident, loaded Pt LUT into SP21</t>
  </si>
  <si>
    <t>ALCT Delay</t>
  </si>
  <si>
    <t>CSC3+CSC9</t>
  </si>
  <si>
    <t>15 ns</t>
  </si>
  <si>
    <t>6 ns</t>
  </si>
  <si>
    <t>0 ns</t>
  </si>
  <si>
    <t>30 ns</t>
  </si>
  <si>
    <t>TTC synchronization problem??</t>
  </si>
  <si>
    <t>pi/mu</t>
  </si>
  <si>
    <t>F3</t>
  </si>
  <si>
    <t>recabled SP10, loaded 617 version of LUTs</t>
  </si>
  <si>
    <t>5 ns</t>
  </si>
  <si>
    <t>10 ns</t>
  </si>
  <si>
    <t>20 ns</t>
  </si>
  <si>
    <t>25 ns</t>
  </si>
  <si>
    <t>Switch to CCB discrete logic</t>
  </si>
  <si>
    <t>S1*S2*S3</t>
  </si>
  <si>
    <t>switch to SP trigger</t>
  </si>
  <si>
    <t>356_B</t>
  </si>
  <si>
    <t xml:space="preserve">no  </t>
  </si>
  <si>
    <t>Total</t>
  </si>
  <si>
    <t>7jun2320,14jun1935?</t>
  </si>
  <si>
    <t>SP F4</t>
  </si>
  <si>
    <t>inactive</t>
  </si>
  <si>
    <t>all chambers</t>
  </si>
  <si>
    <t>CSC10</t>
  </si>
  <si>
    <t>firmware</t>
  </si>
  <si>
    <t>ALCT</t>
  </si>
  <si>
    <t>old</t>
  </si>
  <si>
    <t>"Run"</t>
  </si>
  <si>
    <t>new</t>
  </si>
  <si>
    <t>6 ns ?</t>
  </si>
  <si>
    <t>trigmode0</t>
  </si>
  <si>
    <t>trigmode1</t>
  </si>
  <si>
    <t>trigmode2</t>
  </si>
  <si>
    <t>trigmode3</t>
  </si>
  <si>
    <t>newFW_trigmode0</t>
  </si>
  <si>
    <t>newFW_trigmode1</t>
  </si>
  <si>
    <t>newFW_trigmode2</t>
  </si>
  <si>
    <t>newFW_trigmode3</t>
  </si>
  <si>
    <t>25deg_trigmode0</t>
  </si>
  <si>
    <t>25deg_trigmode1</t>
  </si>
  <si>
    <t>25deg_trigmode2</t>
  </si>
  <si>
    <t>25deg_trigmode3</t>
  </si>
  <si>
    <t>patt5_6_25deg_trigmode0</t>
  </si>
  <si>
    <t>patt5_6_25deg_trigmode1</t>
  </si>
  <si>
    <t>patt5_6_25deg_trigmode2</t>
  </si>
  <si>
    <t>patt5_6_25deg_trigmode3</t>
  </si>
  <si>
    <t>patt5_6_0deg_trigmode0</t>
  </si>
  <si>
    <t>patt5_6_0deg_trigmode1</t>
  </si>
  <si>
    <t>patt5_6_0deg_trigmode2</t>
  </si>
  <si>
    <t>patt5_6_0deg_trigmode3</t>
  </si>
  <si>
    <t>IB_trigmode0</t>
  </si>
  <si>
    <t>35deg_trigmode0</t>
  </si>
  <si>
    <t>41deg_trigmode0</t>
  </si>
  <si>
    <t>35deg_trigmode1</t>
  </si>
  <si>
    <t>35deg_trigmode2</t>
  </si>
  <si>
    <t>35deg_trigmode3</t>
  </si>
  <si>
    <t>41deg_trigmode1</t>
  </si>
  <si>
    <t>41deg_trigmode2</t>
  </si>
  <si>
    <t>41deg_trigmode3</t>
  </si>
  <si>
    <t>with iron block</t>
  </si>
  <si>
    <t>didn't try trig_mode 1 because accel pattern does not change!</t>
  </si>
  <si>
    <t>so take default patterns at 35 degrees</t>
  </si>
  <si>
    <t>select</t>
  </si>
  <si>
    <t>Pt LUT</t>
  </si>
  <si>
    <t>Eta</t>
  </si>
  <si>
    <t>Win</t>
  </si>
  <si>
    <t>(ME1 offset also)</t>
  </si>
  <si>
    <t>poor csc 9 effic</t>
  </si>
  <si>
    <t>ok</t>
  </si>
  <si>
    <t>hangs, ok?</t>
  </si>
  <si>
    <t>timing scan applies to all chambers, ok</t>
  </si>
  <si>
    <t>ok, fixed SP DAQ program to empty DAQ FIFO quickly</t>
  </si>
  <si>
    <t>at L1A=142456 DDU reports L1A mismatch</t>
  </si>
  <si>
    <t>critical DDU error, L1A jumps to 5581482 after 228 events!</t>
  </si>
  <si>
    <t>crashes on iteration 966, 470 critical DDU errors</t>
  </si>
  <si>
    <t>240 critical DDU errors</t>
  </si>
  <si>
    <t>1263 critical DDU errors, 100% mismatch</t>
  </si>
  <si>
    <t>crashed on 3678 iteration, no critical DDU errors</t>
  </si>
  <si>
    <t>no critical errors</t>
  </si>
  <si>
    <t>crashed on iteration 1035, 2268 critical DDU errors</t>
  </si>
  <si>
    <t>bad. Crashed on second event</t>
  </si>
  <si>
    <t xml:space="preserve">no crash, bad mismatch, csc 1 misassigned </t>
  </si>
  <si>
    <t>DDU critical errors, crash</t>
  </si>
  <si>
    <t>good DDU</t>
  </si>
  <si>
    <t>DDU stops taking data ITER~6000</t>
  </si>
  <si>
    <t>DDU missing TMB data after iter 3989</t>
  </si>
  <si>
    <t>DDU critical errors, crash, DDU L1A~6721</t>
  </si>
  <si>
    <t>good DDU, quality 5 LCTs showing up in DDU data</t>
  </si>
  <si>
    <t>with RPC! No DDU critical errors, Missing TMB9 in DDU data</t>
  </si>
  <si>
    <t>with RPC! ,second and third DDU files bad, first one may have L1A counter mismatch, lots of DDU critical errors, crash on L1A=36140</t>
  </si>
  <si>
    <t>DDU critical errors</t>
  </si>
  <si>
    <t>L1A delay=31, ITER ~290 , DDU corrupted data?</t>
  </si>
  <si>
    <t>L1A delay =30, as for rest, DDU corrupted data?</t>
  </si>
  <si>
    <t>DDU critical errors!</t>
  </si>
  <si>
    <t>SR LUT set</t>
  </si>
  <si>
    <t>CSC5 (ME1/1)</t>
  </si>
  <si>
    <t>CSC4 (ME2/2)</t>
  </si>
  <si>
    <t>PC #0</t>
  </si>
  <si>
    <t>PC #3</t>
  </si>
  <si>
    <t>SP9</t>
  </si>
  <si>
    <t>LCT0</t>
  </si>
  <si>
    <t>LCT1</t>
  </si>
  <si>
    <t>SP</t>
  </si>
  <si>
    <t>with MS</t>
  </si>
  <si>
    <t>with DDU</t>
  </si>
  <si>
    <t>MPC transp</t>
  </si>
  <si>
    <t>#spills</t>
  </si>
  <si>
    <t>0-supp?</t>
  </si>
  <si>
    <t>20K</t>
  </si>
  <si>
    <t>rate/spill</t>
  </si>
  <si>
    <t>14K</t>
  </si>
  <si>
    <t>Eta_split, Phi_041007</t>
  </si>
  <si>
    <t>F1/M1</t>
  </si>
  <si>
    <t>F1/M3</t>
  </si>
  <si>
    <t>F1/M2</t>
  </si>
  <si>
    <t>F3/M2</t>
  </si>
  <si>
    <t>F3/M1</t>
  </si>
  <si>
    <t>F4/M1</t>
  </si>
  <si>
    <t>F4/M2</t>
  </si>
  <si>
    <t>BXA on</t>
  </si>
  <si>
    <t>27K</t>
  </si>
  <si>
    <t>3K</t>
  </si>
  <si>
    <t>RPC+EMU+TF</t>
  </si>
  <si>
    <t>SP9+SP17</t>
  </si>
  <si>
    <t>20min</t>
  </si>
  <si>
    <t>10min</t>
  </si>
  <si>
    <t>30min</t>
  </si>
  <si>
    <t>cosmic</t>
  </si>
  <si>
    <t>ALCT no Pattern B</t>
  </si>
  <si>
    <t>back to ALCT defaults</t>
  </si>
  <si>
    <t>cosmic, some beam contaimination?</t>
  </si>
  <si>
    <t>1Hz</t>
  </si>
  <si>
    <t>back to one SP, create ghost tracks</t>
  </si>
  <si>
    <t>25K</t>
  </si>
  <si>
    <t>15K</t>
  </si>
  <si>
    <t>split to 2 SP's, read SP17</t>
  </si>
  <si>
    <t>read SP9</t>
  </si>
  <si>
    <t>change L!R delay to 0xB0B</t>
  </si>
  <si>
    <t>change L!R delay to 0xB00</t>
  </si>
  <si>
    <t>SP17</t>
  </si>
  <si>
    <t>read SP17</t>
  </si>
  <si>
    <t>both read out</t>
  </si>
  <si>
    <t>scint</t>
  </si>
  <si>
    <t>16K</t>
  </si>
  <si>
    <t>32K</t>
  </si>
  <si>
    <t>12K</t>
  </si>
  <si>
    <t>F5/M1</t>
  </si>
  <si>
    <t>F5/M2</t>
  </si>
  <si>
    <t>DCC</t>
  </si>
  <si>
    <t>ME3/2 added with new backplane</t>
  </si>
  <si>
    <t>use correct L1 request signal out of CCB2001, low 20 GeV beams</t>
  </si>
  <si>
    <t>observe problem MSWinner bits?</t>
  </si>
  <si>
    <t>Eta_split2, Phi_041007</t>
  </si>
  <si>
    <t>6K</t>
  </si>
  <si>
    <t>10K</t>
  </si>
  <si>
    <t>dubna reconfigures crates during run</t>
  </si>
  <si>
    <t>prev</t>
  </si>
  <si>
    <t>see log</t>
  </si>
  <si>
    <t>pion run</t>
  </si>
  <si>
    <t>Eta_scale_041007, Phi_scale_041003</t>
  </si>
  <si>
    <t>Eta_split, Phi_scale_041003</t>
  </si>
  <si>
    <t>no CSCID=9???!!!</t>
  </si>
  <si>
    <t>SP eta windows questionable</t>
  </si>
  <si>
    <t>SP core config should be OK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</si>
</sst>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0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6"/>
  <sheetViews>
    <sheetView workbookViewId="0" topLeftCell="A24">
      <selection activeCell="A1" sqref="A1"/>
    </sheetView>
  </sheetViews>
  <sheetFormatPr defaultColWidth="9.140625" defaultRowHeight="12.75"/>
  <cols>
    <col min="1" max="1" width="17.7109375" style="0" customWidth="1"/>
    <col min="3" max="3" width="12.00390625" style="0" customWidth="1"/>
    <col min="6" max="6" width="10.8515625" style="0" customWidth="1"/>
    <col min="7" max="7" width="10.57421875" style="0" customWidth="1"/>
    <col min="8" max="8" width="10.8515625" style="0" customWidth="1"/>
    <col min="9" max="9" width="9.7109375" style="0" customWidth="1"/>
    <col min="11" max="11" width="10.7109375" style="0" customWidth="1"/>
    <col min="12" max="14" width="10.57421875" style="0" customWidth="1"/>
    <col min="15" max="15" width="10.8515625" style="0" customWidth="1"/>
    <col min="16" max="16" width="11.140625" style="0" customWidth="1"/>
    <col min="17" max="17" width="10.28125" style="0" customWidth="1"/>
    <col min="18" max="18" width="14.421875" style="0" customWidth="1"/>
    <col min="19" max="19" width="12.00390625" style="0" customWidth="1"/>
    <col min="20" max="20" width="18.8515625" style="0" customWidth="1"/>
  </cols>
  <sheetData>
    <row r="1" ht="12.75">
      <c r="A1" s="1" t="s">
        <v>7</v>
      </c>
    </row>
    <row r="4" spans="3:20" ht="12.75">
      <c r="C4" t="s">
        <v>110</v>
      </c>
      <c r="D4" t="s">
        <v>113</v>
      </c>
      <c r="E4" t="s">
        <v>111</v>
      </c>
      <c r="J4" t="s">
        <v>5</v>
      </c>
      <c r="O4" t="s">
        <v>4</v>
      </c>
      <c r="T4" t="s">
        <v>6</v>
      </c>
    </row>
    <row r="5" spans="1:27" ht="12.75">
      <c r="A5" t="s">
        <v>115</v>
      </c>
      <c r="B5" t="s">
        <v>23</v>
      </c>
      <c r="C5" t="s">
        <v>87</v>
      </c>
      <c r="D5" t="s">
        <v>112</v>
      </c>
      <c r="E5" t="s">
        <v>11</v>
      </c>
      <c r="F5" t="s">
        <v>8</v>
      </c>
      <c r="G5" t="s">
        <v>1</v>
      </c>
      <c r="H5" t="s">
        <v>2</v>
      </c>
      <c r="I5" t="s">
        <v>3</v>
      </c>
      <c r="J5" t="s">
        <v>11</v>
      </c>
      <c r="K5" t="s">
        <v>8</v>
      </c>
      <c r="L5" t="s">
        <v>1</v>
      </c>
      <c r="M5" t="s">
        <v>2</v>
      </c>
      <c r="N5" t="s">
        <v>3</v>
      </c>
      <c r="O5" t="s">
        <v>11</v>
      </c>
      <c r="P5" t="s">
        <v>8</v>
      </c>
      <c r="Q5" t="s">
        <v>1</v>
      </c>
      <c r="R5" t="s">
        <v>2</v>
      </c>
      <c r="S5" t="s">
        <v>3</v>
      </c>
      <c r="T5" t="s">
        <v>11</v>
      </c>
      <c r="U5" t="s">
        <v>8</v>
      </c>
      <c r="V5" t="s">
        <v>1</v>
      </c>
      <c r="W5" t="s">
        <v>2</v>
      </c>
      <c r="X5" t="s">
        <v>3</v>
      </c>
      <c r="Z5" t="s">
        <v>14</v>
      </c>
      <c r="AA5" t="s">
        <v>13</v>
      </c>
    </row>
    <row r="6" spans="1:24" ht="12.75">
      <c r="A6">
        <v>72</v>
      </c>
      <c r="C6" t="s">
        <v>91</v>
      </c>
      <c r="D6" t="s">
        <v>114</v>
      </c>
      <c r="E6">
        <v>0</v>
      </c>
      <c r="F6" t="s">
        <v>9</v>
      </c>
      <c r="G6">
        <v>2</v>
      </c>
      <c r="H6">
        <v>4</v>
      </c>
      <c r="I6">
        <v>2</v>
      </c>
      <c r="J6">
        <v>0</v>
      </c>
      <c r="K6" t="s">
        <v>9</v>
      </c>
      <c r="L6">
        <v>2</v>
      </c>
      <c r="M6">
        <v>4</v>
      </c>
      <c r="N6">
        <v>2</v>
      </c>
      <c r="O6">
        <v>0</v>
      </c>
      <c r="P6" t="s">
        <v>9</v>
      </c>
      <c r="Q6">
        <v>2</v>
      </c>
      <c r="R6">
        <v>4</v>
      </c>
      <c r="S6">
        <v>2</v>
      </c>
      <c r="T6">
        <v>0</v>
      </c>
      <c r="U6" t="s">
        <v>9</v>
      </c>
      <c r="V6">
        <v>2</v>
      </c>
      <c r="W6">
        <v>4</v>
      </c>
      <c r="X6">
        <v>2</v>
      </c>
    </row>
    <row r="7" spans="1:24" ht="12.75">
      <c r="A7">
        <v>73</v>
      </c>
      <c r="C7" t="s">
        <v>97</v>
      </c>
      <c r="D7" t="s">
        <v>114</v>
      </c>
      <c r="E7">
        <v>0</v>
      </c>
      <c r="F7" t="s">
        <v>9</v>
      </c>
      <c r="G7">
        <v>2</v>
      </c>
      <c r="H7">
        <v>4</v>
      </c>
      <c r="I7">
        <v>2</v>
      </c>
      <c r="J7">
        <v>0</v>
      </c>
      <c r="K7" t="s">
        <v>9</v>
      </c>
      <c r="L7">
        <v>2</v>
      </c>
      <c r="M7">
        <v>4</v>
      </c>
      <c r="N7">
        <v>2</v>
      </c>
      <c r="O7">
        <v>0</v>
      </c>
      <c r="P7" t="s">
        <v>9</v>
      </c>
      <c r="Q7">
        <v>2</v>
      </c>
      <c r="R7">
        <v>4</v>
      </c>
      <c r="S7">
        <v>2</v>
      </c>
      <c r="T7">
        <v>0</v>
      </c>
      <c r="U7" t="s">
        <v>9</v>
      </c>
      <c r="V7">
        <v>2</v>
      </c>
      <c r="W7">
        <v>4</v>
      </c>
      <c r="X7">
        <v>2</v>
      </c>
    </row>
    <row r="8" spans="1:24" ht="12.75">
      <c r="A8">
        <v>74</v>
      </c>
      <c r="C8" t="s">
        <v>98</v>
      </c>
      <c r="D8" t="s">
        <v>114</v>
      </c>
      <c r="E8">
        <v>0</v>
      </c>
      <c r="F8" t="s">
        <v>9</v>
      </c>
      <c r="G8">
        <v>2</v>
      </c>
      <c r="H8">
        <v>4</v>
      </c>
      <c r="I8">
        <v>2</v>
      </c>
      <c r="J8">
        <v>0</v>
      </c>
      <c r="K8" t="s">
        <v>9</v>
      </c>
      <c r="L8">
        <v>2</v>
      </c>
      <c r="M8">
        <v>4</v>
      </c>
      <c r="N8">
        <v>2</v>
      </c>
      <c r="O8">
        <v>0</v>
      </c>
      <c r="P8" t="s">
        <v>9</v>
      </c>
      <c r="Q8">
        <v>2</v>
      </c>
      <c r="R8">
        <v>4</v>
      </c>
      <c r="S8">
        <v>2</v>
      </c>
      <c r="T8">
        <v>0</v>
      </c>
      <c r="U8" t="s">
        <v>9</v>
      </c>
      <c r="V8">
        <v>2</v>
      </c>
      <c r="W8">
        <v>4</v>
      </c>
      <c r="X8">
        <v>2</v>
      </c>
    </row>
    <row r="9" spans="1:24" ht="12.75">
      <c r="A9">
        <v>75</v>
      </c>
      <c r="C9" t="s">
        <v>89</v>
      </c>
      <c r="D9" t="s">
        <v>114</v>
      </c>
      <c r="E9">
        <v>0</v>
      </c>
      <c r="F9" t="s">
        <v>9</v>
      </c>
      <c r="G9">
        <v>2</v>
      </c>
      <c r="H9">
        <v>4</v>
      </c>
      <c r="I9">
        <v>2</v>
      </c>
      <c r="J9">
        <v>0</v>
      </c>
      <c r="K9" t="s">
        <v>9</v>
      </c>
      <c r="L9">
        <v>2</v>
      </c>
      <c r="M9">
        <v>4</v>
      </c>
      <c r="N9">
        <v>2</v>
      </c>
      <c r="O9">
        <v>0</v>
      </c>
      <c r="P9" t="s">
        <v>9</v>
      </c>
      <c r="Q9">
        <v>2</v>
      </c>
      <c r="R9">
        <v>4</v>
      </c>
      <c r="S9">
        <v>2</v>
      </c>
      <c r="T9">
        <v>0</v>
      </c>
      <c r="U9" t="s">
        <v>9</v>
      </c>
      <c r="V9">
        <v>2</v>
      </c>
      <c r="W9">
        <v>4</v>
      </c>
      <c r="X9">
        <v>2</v>
      </c>
    </row>
    <row r="10" spans="1:24" ht="12.75">
      <c r="A10">
        <v>76</v>
      </c>
      <c r="C10" t="s">
        <v>99</v>
      </c>
      <c r="D10" t="s">
        <v>114</v>
      </c>
      <c r="E10">
        <v>0</v>
      </c>
      <c r="F10" t="s">
        <v>9</v>
      </c>
      <c r="G10">
        <v>2</v>
      </c>
      <c r="H10">
        <v>4</v>
      </c>
      <c r="I10">
        <v>2</v>
      </c>
      <c r="J10">
        <v>0</v>
      </c>
      <c r="K10" t="s">
        <v>9</v>
      </c>
      <c r="L10">
        <v>2</v>
      </c>
      <c r="M10">
        <v>4</v>
      </c>
      <c r="N10">
        <v>2</v>
      </c>
      <c r="O10">
        <v>0</v>
      </c>
      <c r="P10" t="s">
        <v>9</v>
      </c>
      <c r="Q10">
        <v>2</v>
      </c>
      <c r="R10">
        <v>4</v>
      </c>
      <c r="S10">
        <v>2</v>
      </c>
      <c r="T10">
        <v>0</v>
      </c>
      <c r="U10" t="s">
        <v>9</v>
      </c>
      <c r="V10">
        <v>2</v>
      </c>
      <c r="W10">
        <v>4</v>
      </c>
      <c r="X10">
        <v>2</v>
      </c>
    </row>
    <row r="11" spans="1:24" ht="12.75">
      <c r="A11">
        <v>77</v>
      </c>
      <c r="C11" t="s">
        <v>100</v>
      </c>
      <c r="D11" t="s">
        <v>114</v>
      </c>
      <c r="E11">
        <v>0</v>
      </c>
      <c r="F11" t="s">
        <v>9</v>
      </c>
      <c r="G11">
        <v>2</v>
      </c>
      <c r="H11">
        <v>4</v>
      </c>
      <c r="I11">
        <v>2</v>
      </c>
      <c r="J11">
        <v>0</v>
      </c>
      <c r="K11" t="s">
        <v>9</v>
      </c>
      <c r="L11">
        <v>2</v>
      </c>
      <c r="M11">
        <v>4</v>
      </c>
      <c r="N11">
        <v>2</v>
      </c>
      <c r="O11">
        <v>0</v>
      </c>
      <c r="P11" t="s">
        <v>9</v>
      </c>
      <c r="Q11">
        <v>2</v>
      </c>
      <c r="R11">
        <v>4</v>
      </c>
      <c r="S11">
        <v>2</v>
      </c>
      <c r="T11">
        <v>0</v>
      </c>
      <c r="U11" t="s">
        <v>9</v>
      </c>
      <c r="V11">
        <v>2</v>
      </c>
      <c r="W11">
        <v>4</v>
      </c>
      <c r="X11">
        <v>2</v>
      </c>
    </row>
    <row r="12" spans="1:24" ht="12.75">
      <c r="A12">
        <v>78</v>
      </c>
      <c r="C12" t="s">
        <v>92</v>
      </c>
      <c r="D12" t="s">
        <v>114</v>
      </c>
      <c r="E12">
        <v>0</v>
      </c>
      <c r="F12" t="s">
        <v>9</v>
      </c>
      <c r="G12">
        <v>2</v>
      </c>
      <c r="H12">
        <v>4</v>
      </c>
      <c r="I12">
        <v>2</v>
      </c>
      <c r="J12">
        <v>0</v>
      </c>
      <c r="K12" t="s">
        <v>9</v>
      </c>
      <c r="L12">
        <v>2</v>
      </c>
      <c r="M12">
        <v>4</v>
      </c>
      <c r="N12">
        <v>2</v>
      </c>
      <c r="O12">
        <v>0</v>
      </c>
      <c r="P12" t="s">
        <v>9</v>
      </c>
      <c r="Q12">
        <v>2</v>
      </c>
      <c r="R12">
        <v>4</v>
      </c>
      <c r="S12">
        <v>2</v>
      </c>
      <c r="T12">
        <v>0</v>
      </c>
      <c r="U12" t="s">
        <v>9</v>
      </c>
      <c r="V12">
        <v>2</v>
      </c>
      <c r="W12">
        <v>4</v>
      </c>
      <c r="X12">
        <v>2</v>
      </c>
    </row>
    <row r="14" spans="1:24" ht="12.75">
      <c r="A14" t="s">
        <v>118</v>
      </c>
      <c r="C14" t="s">
        <v>117</v>
      </c>
      <c r="D14" t="s">
        <v>114</v>
      </c>
      <c r="E14">
        <v>0</v>
      </c>
      <c r="F14" t="s">
        <v>9</v>
      </c>
      <c r="G14">
        <v>0</v>
      </c>
      <c r="H14">
        <v>4</v>
      </c>
      <c r="I14">
        <v>2</v>
      </c>
      <c r="J14">
        <v>0</v>
      </c>
      <c r="K14" t="s">
        <v>9</v>
      </c>
      <c r="L14">
        <v>0</v>
      </c>
      <c r="M14">
        <v>4</v>
      </c>
      <c r="N14">
        <v>2</v>
      </c>
      <c r="O14">
        <v>0</v>
      </c>
      <c r="P14" t="s">
        <v>9</v>
      </c>
      <c r="Q14">
        <v>0</v>
      </c>
      <c r="R14">
        <v>4</v>
      </c>
      <c r="S14">
        <v>2</v>
      </c>
      <c r="T14">
        <v>0</v>
      </c>
      <c r="U14" t="s">
        <v>9</v>
      </c>
      <c r="V14">
        <v>0</v>
      </c>
      <c r="W14">
        <v>4</v>
      </c>
      <c r="X14">
        <v>2</v>
      </c>
    </row>
    <row r="15" spans="1:24" ht="12.75">
      <c r="A15" t="s">
        <v>119</v>
      </c>
      <c r="C15" t="s">
        <v>117</v>
      </c>
      <c r="D15" t="s">
        <v>114</v>
      </c>
      <c r="E15">
        <v>0</v>
      </c>
      <c r="F15" t="s">
        <v>9</v>
      </c>
      <c r="G15">
        <v>1</v>
      </c>
      <c r="H15">
        <v>4</v>
      </c>
      <c r="I15">
        <v>2</v>
      </c>
      <c r="J15">
        <v>0</v>
      </c>
      <c r="K15" t="s">
        <v>9</v>
      </c>
      <c r="L15">
        <v>1</v>
      </c>
      <c r="M15">
        <v>4</v>
      </c>
      <c r="N15">
        <v>2</v>
      </c>
      <c r="O15">
        <v>0</v>
      </c>
      <c r="P15" t="s">
        <v>9</v>
      </c>
      <c r="Q15">
        <v>1</v>
      </c>
      <c r="R15">
        <v>4</v>
      </c>
      <c r="S15">
        <v>2</v>
      </c>
      <c r="T15">
        <v>0</v>
      </c>
      <c r="U15" t="s">
        <v>9</v>
      </c>
      <c r="V15">
        <v>1</v>
      </c>
      <c r="W15">
        <v>4</v>
      </c>
      <c r="X15">
        <v>2</v>
      </c>
    </row>
    <row r="16" spans="1:24" ht="12.75">
      <c r="A16" t="s">
        <v>120</v>
      </c>
      <c r="C16" t="s">
        <v>117</v>
      </c>
      <c r="D16" t="s">
        <v>114</v>
      </c>
      <c r="E16">
        <v>0</v>
      </c>
      <c r="F16" t="s">
        <v>9</v>
      </c>
      <c r="G16">
        <v>2</v>
      </c>
      <c r="H16">
        <v>4</v>
      </c>
      <c r="I16">
        <v>2</v>
      </c>
      <c r="J16">
        <v>0</v>
      </c>
      <c r="K16" t="s">
        <v>9</v>
      </c>
      <c r="L16">
        <v>2</v>
      </c>
      <c r="M16">
        <v>4</v>
      </c>
      <c r="N16">
        <v>2</v>
      </c>
      <c r="O16">
        <v>0</v>
      </c>
      <c r="P16" t="s">
        <v>9</v>
      </c>
      <c r="Q16">
        <v>2</v>
      </c>
      <c r="R16">
        <v>4</v>
      </c>
      <c r="S16">
        <v>2</v>
      </c>
      <c r="T16">
        <v>0</v>
      </c>
      <c r="U16" t="s">
        <v>9</v>
      </c>
      <c r="V16">
        <v>2</v>
      </c>
      <c r="W16">
        <v>4</v>
      </c>
      <c r="X16">
        <v>2</v>
      </c>
    </row>
    <row r="17" spans="1:24" ht="12.75">
      <c r="A17" t="s">
        <v>121</v>
      </c>
      <c r="C17" t="s">
        <v>117</v>
      </c>
      <c r="D17" t="s">
        <v>114</v>
      </c>
      <c r="E17">
        <v>0</v>
      </c>
      <c r="F17" t="s">
        <v>9</v>
      </c>
      <c r="G17">
        <v>3</v>
      </c>
      <c r="H17">
        <v>4</v>
      </c>
      <c r="I17">
        <v>2</v>
      </c>
      <c r="J17">
        <v>0</v>
      </c>
      <c r="K17" t="s">
        <v>9</v>
      </c>
      <c r="L17">
        <v>3</v>
      </c>
      <c r="M17">
        <v>4</v>
      </c>
      <c r="N17">
        <v>2</v>
      </c>
      <c r="O17">
        <v>0</v>
      </c>
      <c r="P17" t="s">
        <v>9</v>
      </c>
      <c r="Q17">
        <v>3</v>
      </c>
      <c r="R17">
        <v>4</v>
      </c>
      <c r="S17">
        <v>2</v>
      </c>
      <c r="T17">
        <v>0</v>
      </c>
      <c r="U17" t="s">
        <v>9</v>
      </c>
      <c r="V17">
        <v>3</v>
      </c>
      <c r="W17">
        <v>4</v>
      </c>
      <c r="X17">
        <v>2</v>
      </c>
    </row>
    <row r="19" spans="1:24" ht="12.75">
      <c r="A19" t="s">
        <v>122</v>
      </c>
      <c r="C19" t="s">
        <v>117</v>
      </c>
      <c r="D19" t="s">
        <v>116</v>
      </c>
      <c r="E19">
        <v>0</v>
      </c>
      <c r="F19" t="s">
        <v>9</v>
      </c>
      <c r="G19">
        <v>0</v>
      </c>
      <c r="H19">
        <v>4</v>
      </c>
      <c r="I19">
        <v>2</v>
      </c>
      <c r="J19">
        <v>0</v>
      </c>
      <c r="K19" t="s">
        <v>9</v>
      </c>
      <c r="L19">
        <v>0</v>
      </c>
      <c r="M19">
        <v>4</v>
      </c>
      <c r="N19">
        <v>2</v>
      </c>
      <c r="O19">
        <v>0</v>
      </c>
      <c r="P19" t="s">
        <v>9</v>
      </c>
      <c r="Q19">
        <v>0</v>
      </c>
      <c r="R19">
        <v>4</v>
      </c>
      <c r="S19">
        <v>2</v>
      </c>
      <c r="T19">
        <v>0</v>
      </c>
      <c r="U19" t="s">
        <v>9</v>
      </c>
      <c r="V19">
        <v>0</v>
      </c>
      <c r="W19">
        <v>4</v>
      </c>
      <c r="X19">
        <v>2</v>
      </c>
    </row>
    <row r="20" spans="1:24" ht="12.75">
      <c r="A20" t="s">
        <v>123</v>
      </c>
      <c r="C20" t="s">
        <v>117</v>
      </c>
      <c r="D20" t="s">
        <v>116</v>
      </c>
      <c r="E20">
        <v>0</v>
      </c>
      <c r="F20" t="s">
        <v>9</v>
      </c>
      <c r="G20">
        <v>1</v>
      </c>
      <c r="H20">
        <v>4</v>
      </c>
      <c r="I20">
        <v>2</v>
      </c>
      <c r="J20">
        <v>0</v>
      </c>
      <c r="K20" t="s">
        <v>9</v>
      </c>
      <c r="L20">
        <v>1</v>
      </c>
      <c r="M20">
        <v>4</v>
      </c>
      <c r="N20">
        <v>2</v>
      </c>
      <c r="O20">
        <v>0</v>
      </c>
      <c r="P20" t="s">
        <v>9</v>
      </c>
      <c r="Q20">
        <v>1</v>
      </c>
      <c r="R20">
        <v>4</v>
      </c>
      <c r="S20">
        <v>2</v>
      </c>
      <c r="T20">
        <v>0</v>
      </c>
      <c r="U20" t="s">
        <v>9</v>
      </c>
      <c r="V20">
        <v>1</v>
      </c>
      <c r="W20">
        <v>4</v>
      </c>
      <c r="X20">
        <v>2</v>
      </c>
    </row>
    <row r="21" spans="1:24" ht="12.75">
      <c r="A21" t="s">
        <v>124</v>
      </c>
      <c r="C21" t="s">
        <v>117</v>
      </c>
      <c r="D21" t="s">
        <v>116</v>
      </c>
      <c r="E21">
        <v>0</v>
      </c>
      <c r="F21" t="s">
        <v>9</v>
      </c>
      <c r="G21">
        <v>2</v>
      </c>
      <c r="H21">
        <v>4</v>
      </c>
      <c r="I21">
        <v>2</v>
      </c>
      <c r="J21">
        <v>0</v>
      </c>
      <c r="K21" t="s">
        <v>9</v>
      </c>
      <c r="L21">
        <v>2</v>
      </c>
      <c r="M21">
        <v>4</v>
      </c>
      <c r="N21">
        <v>2</v>
      </c>
      <c r="O21">
        <v>0</v>
      </c>
      <c r="P21" t="s">
        <v>9</v>
      </c>
      <c r="Q21">
        <v>2</v>
      </c>
      <c r="R21">
        <v>4</v>
      </c>
      <c r="S21">
        <v>2</v>
      </c>
      <c r="T21">
        <v>0</v>
      </c>
      <c r="U21" t="s">
        <v>9</v>
      </c>
      <c r="V21">
        <v>2</v>
      </c>
      <c r="W21">
        <v>4</v>
      </c>
      <c r="X21">
        <v>2</v>
      </c>
    </row>
    <row r="22" spans="1:24" ht="12.75">
      <c r="A22" t="s">
        <v>125</v>
      </c>
      <c r="C22" t="s">
        <v>117</v>
      </c>
      <c r="D22" t="s">
        <v>116</v>
      </c>
      <c r="E22">
        <v>0</v>
      </c>
      <c r="F22" t="s">
        <v>9</v>
      </c>
      <c r="G22">
        <v>3</v>
      </c>
      <c r="H22">
        <v>4</v>
      </c>
      <c r="I22">
        <v>2</v>
      </c>
      <c r="J22">
        <v>0</v>
      </c>
      <c r="K22" t="s">
        <v>9</v>
      </c>
      <c r="L22">
        <v>3</v>
      </c>
      <c r="M22">
        <v>4</v>
      </c>
      <c r="N22">
        <v>2</v>
      </c>
      <c r="O22">
        <v>0</v>
      </c>
      <c r="P22" t="s">
        <v>9</v>
      </c>
      <c r="Q22">
        <v>3</v>
      </c>
      <c r="R22">
        <v>4</v>
      </c>
      <c r="S22">
        <v>2</v>
      </c>
      <c r="T22">
        <v>0</v>
      </c>
      <c r="U22" t="s">
        <v>9</v>
      </c>
      <c r="V22">
        <v>3</v>
      </c>
      <c r="W22">
        <v>4</v>
      </c>
      <c r="X22">
        <v>2</v>
      </c>
    </row>
    <row r="24" spans="1:24" ht="12.75">
      <c r="A24" t="s">
        <v>134</v>
      </c>
      <c r="C24" t="s">
        <v>117</v>
      </c>
      <c r="D24" t="s">
        <v>116</v>
      </c>
      <c r="E24">
        <v>0</v>
      </c>
      <c r="F24" t="s">
        <v>9</v>
      </c>
      <c r="G24">
        <v>0</v>
      </c>
      <c r="H24">
        <v>4</v>
      </c>
      <c r="I24">
        <v>2</v>
      </c>
      <c r="J24">
        <v>0</v>
      </c>
      <c r="K24" t="s">
        <v>9</v>
      </c>
      <c r="L24">
        <v>0</v>
      </c>
      <c r="M24">
        <v>4</v>
      </c>
      <c r="N24">
        <v>2</v>
      </c>
      <c r="O24">
        <v>0</v>
      </c>
      <c r="P24" t="s">
        <v>9</v>
      </c>
      <c r="Q24">
        <v>0</v>
      </c>
      <c r="R24">
        <v>5</v>
      </c>
      <c r="S24">
        <v>2</v>
      </c>
      <c r="T24">
        <v>0</v>
      </c>
      <c r="U24" t="s">
        <v>9</v>
      </c>
      <c r="V24">
        <v>0</v>
      </c>
      <c r="W24">
        <v>6</v>
      </c>
      <c r="X24">
        <v>2</v>
      </c>
    </row>
    <row r="25" spans="1:24" ht="12.75">
      <c r="A25" t="s">
        <v>135</v>
      </c>
      <c r="C25" t="s">
        <v>117</v>
      </c>
      <c r="D25" t="s">
        <v>116</v>
      </c>
      <c r="E25">
        <v>0</v>
      </c>
      <c r="F25" t="s">
        <v>9</v>
      </c>
      <c r="G25">
        <v>1</v>
      </c>
      <c r="H25">
        <v>4</v>
      </c>
      <c r="I25">
        <v>2</v>
      </c>
      <c r="J25">
        <v>0</v>
      </c>
      <c r="K25" t="s">
        <v>9</v>
      </c>
      <c r="L25">
        <v>1</v>
      </c>
      <c r="M25">
        <v>4</v>
      </c>
      <c r="N25">
        <v>2</v>
      </c>
      <c r="O25">
        <v>0</v>
      </c>
      <c r="P25" t="s">
        <v>9</v>
      </c>
      <c r="Q25">
        <v>1</v>
      </c>
      <c r="R25">
        <v>5</v>
      </c>
      <c r="S25">
        <v>2</v>
      </c>
      <c r="T25">
        <v>0</v>
      </c>
      <c r="U25" t="s">
        <v>9</v>
      </c>
      <c r="V25">
        <v>1</v>
      </c>
      <c r="W25">
        <v>6</v>
      </c>
      <c r="X25">
        <v>2</v>
      </c>
    </row>
    <row r="26" spans="1:24" ht="12.75">
      <c r="A26" t="s">
        <v>136</v>
      </c>
      <c r="C26" t="s">
        <v>117</v>
      </c>
      <c r="D26" t="s">
        <v>116</v>
      </c>
      <c r="E26">
        <v>0</v>
      </c>
      <c r="F26" t="s">
        <v>9</v>
      </c>
      <c r="G26">
        <v>2</v>
      </c>
      <c r="H26">
        <v>4</v>
      </c>
      <c r="I26">
        <v>2</v>
      </c>
      <c r="J26">
        <v>0</v>
      </c>
      <c r="K26" t="s">
        <v>9</v>
      </c>
      <c r="L26">
        <v>2</v>
      </c>
      <c r="M26">
        <v>4</v>
      </c>
      <c r="N26">
        <v>2</v>
      </c>
      <c r="O26">
        <v>0</v>
      </c>
      <c r="P26" t="s">
        <v>9</v>
      </c>
      <c r="Q26">
        <v>2</v>
      </c>
      <c r="R26">
        <v>5</v>
      </c>
      <c r="S26">
        <v>2</v>
      </c>
      <c r="T26">
        <v>0</v>
      </c>
      <c r="U26" t="s">
        <v>9</v>
      </c>
      <c r="V26">
        <v>2</v>
      </c>
      <c r="W26">
        <v>6</v>
      </c>
      <c r="X26">
        <v>2</v>
      </c>
    </row>
    <row r="27" spans="1:24" ht="12.75">
      <c r="A27" t="s">
        <v>137</v>
      </c>
      <c r="C27" t="s">
        <v>117</v>
      </c>
      <c r="D27" t="s">
        <v>116</v>
      </c>
      <c r="E27">
        <v>0</v>
      </c>
      <c r="F27" t="s">
        <v>9</v>
      </c>
      <c r="G27">
        <v>3</v>
      </c>
      <c r="H27">
        <v>4</v>
      </c>
      <c r="I27">
        <v>2</v>
      </c>
      <c r="J27">
        <v>0</v>
      </c>
      <c r="K27" t="s">
        <v>9</v>
      </c>
      <c r="L27">
        <v>3</v>
      </c>
      <c r="M27">
        <v>4</v>
      </c>
      <c r="N27">
        <v>2</v>
      </c>
      <c r="O27">
        <v>0</v>
      </c>
      <c r="P27" t="s">
        <v>9</v>
      </c>
      <c r="Q27">
        <v>3</v>
      </c>
      <c r="R27">
        <v>5</v>
      </c>
      <c r="S27">
        <v>2</v>
      </c>
      <c r="T27">
        <v>0</v>
      </c>
      <c r="U27" t="s">
        <v>9</v>
      </c>
      <c r="V27">
        <v>3</v>
      </c>
      <c r="W27">
        <v>6</v>
      </c>
      <c r="X27">
        <v>2</v>
      </c>
    </row>
    <row r="29" spans="1:24" ht="12.75">
      <c r="A29" t="s">
        <v>126</v>
      </c>
      <c r="C29" t="s">
        <v>117</v>
      </c>
      <c r="D29" t="s">
        <v>116</v>
      </c>
      <c r="E29">
        <v>0</v>
      </c>
      <c r="F29" t="s">
        <v>9</v>
      </c>
      <c r="G29">
        <v>0</v>
      </c>
      <c r="H29">
        <v>4</v>
      </c>
      <c r="I29">
        <v>2</v>
      </c>
      <c r="J29">
        <v>0</v>
      </c>
      <c r="K29" t="s">
        <v>9</v>
      </c>
      <c r="L29">
        <v>0</v>
      </c>
      <c r="M29">
        <v>4</v>
      </c>
      <c r="N29">
        <v>2</v>
      </c>
      <c r="O29">
        <v>28</v>
      </c>
      <c r="P29" t="s">
        <v>9</v>
      </c>
      <c r="Q29">
        <v>0</v>
      </c>
      <c r="R29">
        <v>4</v>
      </c>
      <c r="S29">
        <v>2</v>
      </c>
      <c r="T29">
        <v>28</v>
      </c>
      <c r="U29" t="s">
        <v>9</v>
      </c>
      <c r="V29">
        <v>0</v>
      </c>
      <c r="W29">
        <v>4</v>
      </c>
      <c r="X29">
        <v>2</v>
      </c>
    </row>
    <row r="30" spans="1:24" ht="12.75">
      <c r="A30" t="s">
        <v>127</v>
      </c>
      <c r="C30" t="s">
        <v>117</v>
      </c>
      <c r="D30" t="s">
        <v>116</v>
      </c>
      <c r="E30">
        <v>0</v>
      </c>
      <c r="F30" t="s">
        <v>9</v>
      </c>
      <c r="G30">
        <v>1</v>
      </c>
      <c r="H30">
        <v>4</v>
      </c>
      <c r="I30">
        <v>2</v>
      </c>
      <c r="J30">
        <v>0</v>
      </c>
      <c r="K30" t="s">
        <v>9</v>
      </c>
      <c r="L30">
        <v>1</v>
      </c>
      <c r="M30">
        <v>4</v>
      </c>
      <c r="N30">
        <v>2</v>
      </c>
      <c r="O30">
        <v>28</v>
      </c>
      <c r="P30" t="s">
        <v>9</v>
      </c>
      <c r="Q30">
        <v>1</v>
      </c>
      <c r="R30">
        <v>4</v>
      </c>
      <c r="S30">
        <v>2</v>
      </c>
      <c r="T30">
        <v>28</v>
      </c>
      <c r="U30" t="s">
        <v>9</v>
      </c>
      <c r="V30">
        <v>1</v>
      </c>
      <c r="W30">
        <v>4</v>
      </c>
      <c r="X30">
        <v>2</v>
      </c>
    </row>
    <row r="31" spans="1:24" ht="12.75">
      <c r="A31" t="s">
        <v>128</v>
      </c>
      <c r="C31" t="s">
        <v>117</v>
      </c>
      <c r="D31" t="s">
        <v>116</v>
      </c>
      <c r="E31">
        <v>0</v>
      </c>
      <c r="F31" t="s">
        <v>9</v>
      </c>
      <c r="G31">
        <v>2</v>
      </c>
      <c r="H31">
        <v>4</v>
      </c>
      <c r="I31">
        <v>2</v>
      </c>
      <c r="J31">
        <v>0</v>
      </c>
      <c r="K31" t="s">
        <v>9</v>
      </c>
      <c r="L31">
        <v>2</v>
      </c>
      <c r="M31">
        <v>4</v>
      </c>
      <c r="N31">
        <v>2</v>
      </c>
      <c r="O31">
        <v>28</v>
      </c>
      <c r="P31" t="s">
        <v>9</v>
      </c>
      <c r="Q31">
        <v>2</v>
      </c>
      <c r="R31">
        <v>4</v>
      </c>
      <c r="S31">
        <v>2</v>
      </c>
      <c r="T31">
        <v>28</v>
      </c>
      <c r="U31" t="s">
        <v>9</v>
      </c>
      <c r="V31">
        <v>2</v>
      </c>
      <c r="W31">
        <v>4</v>
      </c>
      <c r="X31">
        <v>2</v>
      </c>
    </row>
    <row r="32" spans="1:24" ht="12.75">
      <c r="A32" t="s">
        <v>129</v>
      </c>
      <c r="C32" t="s">
        <v>117</v>
      </c>
      <c r="D32" t="s">
        <v>116</v>
      </c>
      <c r="E32">
        <v>0</v>
      </c>
      <c r="F32" t="s">
        <v>9</v>
      </c>
      <c r="G32">
        <v>3</v>
      </c>
      <c r="H32">
        <v>4</v>
      </c>
      <c r="I32">
        <v>2</v>
      </c>
      <c r="J32">
        <v>0</v>
      </c>
      <c r="K32" t="s">
        <v>9</v>
      </c>
      <c r="L32">
        <v>3</v>
      </c>
      <c r="M32">
        <v>4</v>
      </c>
      <c r="N32">
        <v>2</v>
      </c>
      <c r="O32">
        <v>28</v>
      </c>
      <c r="P32" t="s">
        <v>9</v>
      </c>
      <c r="Q32">
        <v>3</v>
      </c>
      <c r="R32">
        <v>4</v>
      </c>
      <c r="S32">
        <v>2</v>
      </c>
      <c r="T32">
        <v>28</v>
      </c>
      <c r="U32" t="s">
        <v>9</v>
      </c>
      <c r="V32">
        <v>3</v>
      </c>
      <c r="W32">
        <v>4</v>
      </c>
      <c r="X32">
        <v>2</v>
      </c>
    </row>
    <row r="34" spans="1:27" ht="12.75">
      <c r="A34" t="s">
        <v>138</v>
      </c>
      <c r="C34" t="s">
        <v>117</v>
      </c>
      <c r="D34" t="s">
        <v>116</v>
      </c>
      <c r="E34">
        <v>0</v>
      </c>
      <c r="F34" t="s">
        <v>9</v>
      </c>
      <c r="G34">
        <v>0</v>
      </c>
      <c r="H34">
        <v>4</v>
      </c>
      <c r="I34">
        <v>2</v>
      </c>
      <c r="J34">
        <v>0</v>
      </c>
      <c r="K34" t="s">
        <v>9</v>
      </c>
      <c r="L34">
        <v>0</v>
      </c>
      <c r="M34">
        <v>4</v>
      </c>
      <c r="N34">
        <v>2</v>
      </c>
      <c r="O34">
        <v>28</v>
      </c>
      <c r="P34" t="s">
        <v>9</v>
      </c>
      <c r="Q34">
        <v>0</v>
      </c>
      <c r="R34">
        <v>4</v>
      </c>
      <c r="S34">
        <v>2</v>
      </c>
      <c r="T34">
        <v>28</v>
      </c>
      <c r="U34" t="s">
        <v>9</v>
      </c>
      <c r="V34">
        <v>0</v>
      </c>
      <c r="W34">
        <v>4</v>
      </c>
      <c r="X34">
        <v>2</v>
      </c>
      <c r="AA34" t="s">
        <v>147</v>
      </c>
    </row>
    <row r="35" spans="1:27" ht="12.75">
      <c r="A35" t="s">
        <v>138</v>
      </c>
      <c r="C35" t="s">
        <v>117</v>
      </c>
      <c r="D35" t="s">
        <v>116</v>
      </c>
      <c r="E35">
        <v>0</v>
      </c>
      <c r="F35" t="s">
        <v>9</v>
      </c>
      <c r="G35">
        <v>1</v>
      </c>
      <c r="H35">
        <v>4</v>
      </c>
      <c r="I35">
        <v>2</v>
      </c>
      <c r="J35">
        <v>0</v>
      </c>
      <c r="K35" t="s">
        <v>9</v>
      </c>
      <c r="L35">
        <v>1</v>
      </c>
      <c r="M35">
        <v>4</v>
      </c>
      <c r="N35">
        <v>2</v>
      </c>
      <c r="O35">
        <v>28</v>
      </c>
      <c r="P35" t="s">
        <v>9</v>
      </c>
      <c r="Q35">
        <v>1</v>
      </c>
      <c r="R35">
        <v>4</v>
      </c>
      <c r="S35">
        <v>2</v>
      </c>
      <c r="T35">
        <v>28</v>
      </c>
      <c r="U35" t="s">
        <v>9</v>
      </c>
      <c r="V35">
        <v>1</v>
      </c>
      <c r="W35">
        <v>4</v>
      </c>
      <c r="X35">
        <v>2</v>
      </c>
      <c r="AA35" t="s">
        <v>147</v>
      </c>
    </row>
    <row r="36" spans="1:27" ht="12.75">
      <c r="A36" t="s">
        <v>138</v>
      </c>
      <c r="C36" t="s">
        <v>117</v>
      </c>
      <c r="D36" t="s">
        <v>116</v>
      </c>
      <c r="E36">
        <v>0</v>
      </c>
      <c r="F36" t="s">
        <v>9</v>
      </c>
      <c r="G36">
        <v>2</v>
      </c>
      <c r="H36">
        <v>4</v>
      </c>
      <c r="I36">
        <v>2</v>
      </c>
      <c r="J36">
        <v>0</v>
      </c>
      <c r="K36" t="s">
        <v>9</v>
      </c>
      <c r="L36">
        <v>2</v>
      </c>
      <c r="M36">
        <v>4</v>
      </c>
      <c r="N36">
        <v>2</v>
      </c>
      <c r="O36">
        <v>28</v>
      </c>
      <c r="P36" t="s">
        <v>9</v>
      </c>
      <c r="Q36">
        <v>2</v>
      </c>
      <c r="R36">
        <v>4</v>
      </c>
      <c r="S36">
        <v>2</v>
      </c>
      <c r="T36">
        <v>28</v>
      </c>
      <c r="U36" t="s">
        <v>9</v>
      </c>
      <c r="V36">
        <v>2</v>
      </c>
      <c r="W36">
        <v>4</v>
      </c>
      <c r="X36">
        <v>2</v>
      </c>
      <c r="AA36" t="s">
        <v>147</v>
      </c>
    </row>
    <row r="37" spans="1:27" ht="12.75">
      <c r="A37" t="s">
        <v>138</v>
      </c>
      <c r="C37" t="s">
        <v>117</v>
      </c>
      <c r="D37" t="s">
        <v>116</v>
      </c>
      <c r="E37">
        <v>0</v>
      </c>
      <c r="F37" t="s">
        <v>9</v>
      </c>
      <c r="G37">
        <v>3</v>
      </c>
      <c r="H37">
        <v>4</v>
      </c>
      <c r="I37">
        <v>2</v>
      </c>
      <c r="J37">
        <v>0</v>
      </c>
      <c r="K37" t="s">
        <v>9</v>
      </c>
      <c r="L37">
        <v>3</v>
      </c>
      <c r="M37">
        <v>4</v>
      </c>
      <c r="N37">
        <v>2</v>
      </c>
      <c r="O37">
        <v>28</v>
      </c>
      <c r="P37" t="s">
        <v>9</v>
      </c>
      <c r="Q37">
        <v>3</v>
      </c>
      <c r="R37">
        <v>4</v>
      </c>
      <c r="S37">
        <v>2</v>
      </c>
      <c r="T37">
        <v>28</v>
      </c>
      <c r="U37" t="s">
        <v>9</v>
      </c>
      <c r="V37">
        <v>3</v>
      </c>
      <c r="W37">
        <v>4</v>
      </c>
      <c r="X37">
        <v>2</v>
      </c>
      <c r="AA37" t="s">
        <v>147</v>
      </c>
    </row>
    <row r="39" spans="1:24" ht="12.75">
      <c r="A39" t="s">
        <v>130</v>
      </c>
      <c r="C39" t="s">
        <v>117</v>
      </c>
      <c r="D39" t="s">
        <v>116</v>
      </c>
      <c r="E39">
        <v>0</v>
      </c>
      <c r="F39" t="s">
        <v>9</v>
      </c>
      <c r="G39">
        <v>0</v>
      </c>
      <c r="H39">
        <v>4</v>
      </c>
      <c r="I39">
        <v>2</v>
      </c>
      <c r="J39">
        <v>0</v>
      </c>
      <c r="K39" t="s">
        <v>9</v>
      </c>
      <c r="L39">
        <v>0</v>
      </c>
      <c r="M39">
        <v>4</v>
      </c>
      <c r="N39">
        <v>2</v>
      </c>
      <c r="O39">
        <v>28</v>
      </c>
      <c r="P39" t="s">
        <v>9</v>
      </c>
      <c r="Q39">
        <v>0</v>
      </c>
      <c r="R39">
        <v>5</v>
      </c>
      <c r="S39">
        <v>2</v>
      </c>
      <c r="T39">
        <v>28</v>
      </c>
      <c r="U39" t="s">
        <v>9</v>
      </c>
      <c r="V39">
        <v>0</v>
      </c>
      <c r="W39">
        <v>6</v>
      </c>
      <c r="X39">
        <v>2</v>
      </c>
    </row>
    <row r="40" spans="1:24" ht="12.75">
      <c r="A40" t="s">
        <v>131</v>
      </c>
      <c r="C40" t="s">
        <v>117</v>
      </c>
      <c r="D40" t="s">
        <v>116</v>
      </c>
      <c r="E40">
        <v>0</v>
      </c>
      <c r="F40" t="s">
        <v>9</v>
      </c>
      <c r="G40">
        <v>1</v>
      </c>
      <c r="H40">
        <v>4</v>
      </c>
      <c r="I40">
        <v>2</v>
      </c>
      <c r="J40">
        <v>0</v>
      </c>
      <c r="K40" t="s">
        <v>9</v>
      </c>
      <c r="L40">
        <v>1</v>
      </c>
      <c r="M40">
        <v>4</v>
      </c>
      <c r="N40">
        <v>2</v>
      </c>
      <c r="O40">
        <v>28</v>
      </c>
      <c r="P40" t="s">
        <v>9</v>
      </c>
      <c r="Q40">
        <v>1</v>
      </c>
      <c r="R40">
        <v>5</v>
      </c>
      <c r="S40">
        <v>2</v>
      </c>
      <c r="T40">
        <v>28</v>
      </c>
      <c r="U40" t="s">
        <v>9</v>
      </c>
      <c r="V40">
        <v>1</v>
      </c>
      <c r="W40">
        <v>6</v>
      </c>
      <c r="X40">
        <v>2</v>
      </c>
    </row>
    <row r="41" spans="1:24" ht="12.75">
      <c r="A41" t="s">
        <v>132</v>
      </c>
      <c r="C41" t="s">
        <v>117</v>
      </c>
      <c r="D41" t="s">
        <v>116</v>
      </c>
      <c r="E41">
        <v>0</v>
      </c>
      <c r="F41" t="s">
        <v>9</v>
      </c>
      <c r="G41">
        <v>2</v>
      </c>
      <c r="H41">
        <v>4</v>
      </c>
      <c r="I41">
        <v>2</v>
      </c>
      <c r="J41">
        <v>0</v>
      </c>
      <c r="K41" t="s">
        <v>9</v>
      </c>
      <c r="L41">
        <v>2</v>
      </c>
      <c r="M41">
        <v>4</v>
      </c>
      <c r="N41">
        <v>2</v>
      </c>
      <c r="O41">
        <v>28</v>
      </c>
      <c r="P41" t="s">
        <v>9</v>
      </c>
      <c r="Q41">
        <v>2</v>
      </c>
      <c r="R41">
        <v>5</v>
      </c>
      <c r="S41">
        <v>2</v>
      </c>
      <c r="T41">
        <v>28</v>
      </c>
      <c r="U41" t="s">
        <v>9</v>
      </c>
      <c r="V41">
        <v>2</v>
      </c>
      <c r="W41">
        <v>6</v>
      </c>
      <c r="X41">
        <v>2</v>
      </c>
    </row>
    <row r="42" spans="1:24" ht="12.75">
      <c r="A42" t="s">
        <v>133</v>
      </c>
      <c r="C42" t="s">
        <v>117</v>
      </c>
      <c r="D42" t="s">
        <v>116</v>
      </c>
      <c r="E42">
        <v>0</v>
      </c>
      <c r="F42" t="s">
        <v>9</v>
      </c>
      <c r="G42">
        <v>3</v>
      </c>
      <c r="H42">
        <v>4</v>
      </c>
      <c r="I42">
        <v>2</v>
      </c>
      <c r="J42">
        <v>0</v>
      </c>
      <c r="K42" t="s">
        <v>9</v>
      </c>
      <c r="L42">
        <v>3</v>
      </c>
      <c r="M42">
        <v>4</v>
      </c>
      <c r="N42">
        <v>2</v>
      </c>
      <c r="O42">
        <v>28</v>
      </c>
      <c r="P42" t="s">
        <v>9</v>
      </c>
      <c r="Q42">
        <v>3</v>
      </c>
      <c r="R42">
        <v>5</v>
      </c>
      <c r="S42">
        <v>2</v>
      </c>
      <c r="T42">
        <v>28</v>
      </c>
      <c r="U42" t="s">
        <v>9</v>
      </c>
      <c r="V42">
        <v>3</v>
      </c>
      <c r="W42">
        <v>6</v>
      </c>
      <c r="X42">
        <v>2</v>
      </c>
    </row>
    <row r="44" spans="1:24" ht="12.75">
      <c r="A44" t="s">
        <v>139</v>
      </c>
      <c r="C44" t="s">
        <v>117</v>
      </c>
      <c r="D44" t="s">
        <v>116</v>
      </c>
      <c r="E44">
        <v>0</v>
      </c>
      <c r="F44" t="s">
        <v>9</v>
      </c>
      <c r="G44">
        <v>0</v>
      </c>
      <c r="H44">
        <v>4</v>
      </c>
      <c r="I44">
        <v>2</v>
      </c>
      <c r="J44">
        <v>0</v>
      </c>
      <c r="K44" t="s">
        <v>9</v>
      </c>
      <c r="L44">
        <v>0</v>
      </c>
      <c r="M44">
        <v>4</v>
      </c>
      <c r="N44">
        <v>2</v>
      </c>
      <c r="O44">
        <v>35</v>
      </c>
      <c r="P44" t="s">
        <v>9</v>
      </c>
      <c r="Q44">
        <v>0</v>
      </c>
      <c r="R44">
        <v>4</v>
      </c>
      <c r="S44">
        <v>2</v>
      </c>
      <c r="T44">
        <v>35</v>
      </c>
      <c r="U44" t="s">
        <v>9</v>
      </c>
      <c r="V44">
        <v>0</v>
      </c>
      <c r="W44">
        <v>4</v>
      </c>
      <c r="X44">
        <v>2</v>
      </c>
    </row>
    <row r="45" spans="1:24" ht="12.75">
      <c r="A45" t="s">
        <v>141</v>
      </c>
      <c r="C45" t="s">
        <v>117</v>
      </c>
      <c r="D45" t="s">
        <v>116</v>
      </c>
      <c r="E45">
        <v>0</v>
      </c>
      <c r="F45" t="s">
        <v>9</v>
      </c>
      <c r="G45">
        <v>1</v>
      </c>
      <c r="H45">
        <v>4</v>
      </c>
      <c r="I45">
        <v>2</v>
      </c>
      <c r="J45">
        <v>0</v>
      </c>
      <c r="K45" t="s">
        <v>9</v>
      </c>
      <c r="L45">
        <v>1</v>
      </c>
      <c r="M45">
        <v>4</v>
      </c>
      <c r="N45">
        <v>2</v>
      </c>
      <c r="O45">
        <v>35</v>
      </c>
      <c r="P45" t="s">
        <v>9</v>
      </c>
      <c r="Q45">
        <v>1</v>
      </c>
      <c r="R45">
        <v>4</v>
      </c>
      <c r="S45">
        <v>2</v>
      </c>
      <c r="T45">
        <v>35</v>
      </c>
      <c r="U45" t="s">
        <v>9</v>
      </c>
      <c r="V45">
        <v>1</v>
      </c>
      <c r="W45">
        <v>4</v>
      </c>
      <c r="X45">
        <v>2</v>
      </c>
    </row>
    <row r="46" spans="1:24" ht="12.75">
      <c r="A46" t="s">
        <v>142</v>
      </c>
      <c r="C46" t="s">
        <v>117</v>
      </c>
      <c r="D46" t="s">
        <v>116</v>
      </c>
      <c r="E46">
        <v>0</v>
      </c>
      <c r="F46" t="s">
        <v>9</v>
      </c>
      <c r="G46">
        <v>2</v>
      </c>
      <c r="H46">
        <v>4</v>
      </c>
      <c r="I46">
        <v>2</v>
      </c>
      <c r="J46">
        <v>0</v>
      </c>
      <c r="K46" t="s">
        <v>9</v>
      </c>
      <c r="L46">
        <v>2</v>
      </c>
      <c r="M46">
        <v>4</v>
      </c>
      <c r="N46">
        <v>2</v>
      </c>
      <c r="O46">
        <v>35</v>
      </c>
      <c r="P46" t="s">
        <v>9</v>
      </c>
      <c r="Q46">
        <v>2</v>
      </c>
      <c r="R46">
        <v>4</v>
      </c>
      <c r="S46">
        <v>2</v>
      </c>
      <c r="T46">
        <v>35</v>
      </c>
      <c r="U46" t="s">
        <v>9</v>
      </c>
      <c r="V46">
        <v>2</v>
      </c>
      <c r="W46">
        <v>4</v>
      </c>
      <c r="X46">
        <v>2</v>
      </c>
    </row>
    <row r="47" spans="1:24" ht="12.75">
      <c r="A47" t="s">
        <v>143</v>
      </c>
      <c r="C47" t="s">
        <v>117</v>
      </c>
      <c r="D47" t="s">
        <v>116</v>
      </c>
      <c r="E47">
        <v>0</v>
      </c>
      <c r="F47" t="s">
        <v>9</v>
      </c>
      <c r="G47">
        <v>3</v>
      </c>
      <c r="H47">
        <v>4</v>
      </c>
      <c r="I47">
        <v>2</v>
      </c>
      <c r="J47">
        <v>0</v>
      </c>
      <c r="K47" t="s">
        <v>9</v>
      </c>
      <c r="L47">
        <v>3</v>
      </c>
      <c r="M47">
        <v>4</v>
      </c>
      <c r="N47">
        <v>2</v>
      </c>
      <c r="O47">
        <v>35</v>
      </c>
      <c r="P47" t="s">
        <v>9</v>
      </c>
      <c r="Q47">
        <v>3</v>
      </c>
      <c r="R47">
        <v>4</v>
      </c>
      <c r="S47">
        <v>2</v>
      </c>
      <c r="T47">
        <v>35</v>
      </c>
      <c r="U47" t="s">
        <v>9</v>
      </c>
      <c r="V47">
        <v>3</v>
      </c>
      <c r="W47">
        <v>4</v>
      </c>
      <c r="X47">
        <v>2</v>
      </c>
    </row>
    <row r="49" spans="1:24" ht="12.75">
      <c r="A49" t="s">
        <v>140</v>
      </c>
      <c r="C49" t="s">
        <v>117</v>
      </c>
      <c r="D49" t="s">
        <v>116</v>
      </c>
      <c r="E49">
        <v>0</v>
      </c>
      <c r="F49" t="s">
        <v>9</v>
      </c>
      <c r="G49">
        <v>0</v>
      </c>
      <c r="H49">
        <v>4</v>
      </c>
      <c r="I49">
        <v>2</v>
      </c>
      <c r="J49">
        <v>0</v>
      </c>
      <c r="K49" t="s">
        <v>9</v>
      </c>
      <c r="L49">
        <v>0</v>
      </c>
      <c r="M49">
        <v>4</v>
      </c>
      <c r="N49">
        <v>2</v>
      </c>
      <c r="O49">
        <v>41</v>
      </c>
      <c r="P49" t="s">
        <v>9</v>
      </c>
      <c r="Q49">
        <v>0</v>
      </c>
      <c r="R49">
        <v>4</v>
      </c>
      <c r="S49">
        <v>2</v>
      </c>
      <c r="T49">
        <v>41</v>
      </c>
      <c r="U49" t="s">
        <v>9</v>
      </c>
      <c r="V49">
        <v>0</v>
      </c>
      <c r="W49">
        <v>4</v>
      </c>
      <c r="X49">
        <v>2</v>
      </c>
    </row>
    <row r="50" spans="1:24" ht="12.75">
      <c r="A50" t="s">
        <v>144</v>
      </c>
      <c r="C50" t="s">
        <v>117</v>
      </c>
      <c r="D50" t="s">
        <v>116</v>
      </c>
      <c r="E50">
        <v>0</v>
      </c>
      <c r="F50" t="s">
        <v>9</v>
      </c>
      <c r="G50">
        <v>1</v>
      </c>
      <c r="H50">
        <v>4</v>
      </c>
      <c r="I50">
        <v>2</v>
      </c>
      <c r="J50">
        <v>0</v>
      </c>
      <c r="K50" t="s">
        <v>9</v>
      </c>
      <c r="L50">
        <v>1</v>
      </c>
      <c r="M50">
        <v>4</v>
      </c>
      <c r="N50">
        <v>2</v>
      </c>
      <c r="O50">
        <v>41</v>
      </c>
      <c r="P50" t="s">
        <v>9</v>
      </c>
      <c r="Q50">
        <v>1</v>
      </c>
      <c r="R50">
        <v>4</v>
      </c>
      <c r="S50">
        <v>2</v>
      </c>
      <c r="T50">
        <v>41</v>
      </c>
      <c r="U50" t="s">
        <v>9</v>
      </c>
      <c r="V50">
        <v>1</v>
      </c>
      <c r="W50">
        <v>4</v>
      </c>
      <c r="X50">
        <v>2</v>
      </c>
    </row>
    <row r="51" spans="1:24" ht="12.75">
      <c r="A51" t="s">
        <v>145</v>
      </c>
      <c r="C51" t="s">
        <v>117</v>
      </c>
      <c r="D51" t="s">
        <v>116</v>
      </c>
      <c r="E51">
        <v>0</v>
      </c>
      <c r="F51" t="s">
        <v>9</v>
      </c>
      <c r="G51">
        <v>2</v>
      </c>
      <c r="H51">
        <v>4</v>
      </c>
      <c r="I51">
        <v>2</v>
      </c>
      <c r="J51">
        <v>0</v>
      </c>
      <c r="K51" t="s">
        <v>9</v>
      </c>
      <c r="L51">
        <v>2</v>
      </c>
      <c r="M51">
        <v>4</v>
      </c>
      <c r="N51">
        <v>2</v>
      </c>
      <c r="O51">
        <v>41</v>
      </c>
      <c r="P51" t="s">
        <v>9</v>
      </c>
      <c r="Q51">
        <v>2</v>
      </c>
      <c r="R51">
        <v>4</v>
      </c>
      <c r="S51">
        <v>2</v>
      </c>
      <c r="T51">
        <v>41</v>
      </c>
      <c r="U51" t="s">
        <v>9</v>
      </c>
      <c r="V51">
        <v>2</v>
      </c>
      <c r="W51">
        <v>4</v>
      </c>
      <c r="X51">
        <v>2</v>
      </c>
    </row>
    <row r="52" spans="1:24" ht="12.75">
      <c r="A52" t="s">
        <v>146</v>
      </c>
      <c r="C52" t="s">
        <v>117</v>
      </c>
      <c r="D52" t="s">
        <v>116</v>
      </c>
      <c r="E52">
        <v>0</v>
      </c>
      <c r="F52" t="s">
        <v>9</v>
      </c>
      <c r="G52">
        <v>3</v>
      </c>
      <c r="H52">
        <v>4</v>
      </c>
      <c r="I52">
        <v>2</v>
      </c>
      <c r="J52">
        <v>0</v>
      </c>
      <c r="K52" t="s">
        <v>9</v>
      </c>
      <c r="L52">
        <v>3</v>
      </c>
      <c r="M52">
        <v>4</v>
      </c>
      <c r="N52">
        <v>2</v>
      </c>
      <c r="O52">
        <v>41</v>
      </c>
      <c r="P52" t="s">
        <v>9</v>
      </c>
      <c r="Q52">
        <v>3</v>
      </c>
      <c r="R52">
        <v>4</v>
      </c>
      <c r="S52">
        <v>2</v>
      </c>
      <c r="T52">
        <v>41</v>
      </c>
      <c r="U52" t="s">
        <v>9</v>
      </c>
      <c r="V52">
        <v>3</v>
      </c>
      <c r="W52">
        <v>4</v>
      </c>
      <c r="X52">
        <v>2</v>
      </c>
    </row>
    <row r="55" spans="3:13" ht="12.75">
      <c r="C55" t="s">
        <v>5</v>
      </c>
      <c r="H55" t="s">
        <v>4</v>
      </c>
      <c r="M55" t="s">
        <v>6</v>
      </c>
    </row>
    <row r="56" spans="1:20" ht="12.75">
      <c r="A56" t="s">
        <v>0</v>
      </c>
      <c r="B56" t="s">
        <v>23</v>
      </c>
      <c r="C56" t="s">
        <v>11</v>
      </c>
      <c r="D56" t="s">
        <v>8</v>
      </c>
      <c r="E56" t="s">
        <v>1</v>
      </c>
      <c r="F56" t="s">
        <v>2</v>
      </c>
      <c r="G56" t="s">
        <v>3</v>
      </c>
      <c r="H56" t="s">
        <v>11</v>
      </c>
      <c r="I56" t="s">
        <v>8</v>
      </c>
      <c r="J56" t="s">
        <v>1</v>
      </c>
      <c r="K56" t="s">
        <v>2</v>
      </c>
      <c r="L56" t="s">
        <v>3</v>
      </c>
      <c r="M56" t="s">
        <v>11</v>
      </c>
      <c r="N56" t="s">
        <v>8</v>
      </c>
      <c r="O56" t="s">
        <v>1</v>
      </c>
      <c r="P56" t="s">
        <v>2</v>
      </c>
      <c r="Q56" t="s">
        <v>3</v>
      </c>
      <c r="S56" t="s">
        <v>14</v>
      </c>
      <c r="T56" t="s">
        <v>13</v>
      </c>
    </row>
    <row r="57" spans="1:20" ht="12.75">
      <c r="A57">
        <v>169</v>
      </c>
      <c r="C57">
        <v>0</v>
      </c>
      <c r="D57" t="s">
        <v>9</v>
      </c>
      <c r="E57">
        <v>2</v>
      </c>
      <c r="F57">
        <v>4</v>
      </c>
      <c r="G57">
        <v>2</v>
      </c>
      <c r="H57">
        <v>35</v>
      </c>
      <c r="I57" t="s">
        <v>9</v>
      </c>
      <c r="J57">
        <v>2</v>
      </c>
      <c r="K57">
        <v>4</v>
      </c>
      <c r="L57">
        <v>2</v>
      </c>
      <c r="M57">
        <v>35</v>
      </c>
      <c r="N57" t="s">
        <v>9</v>
      </c>
      <c r="O57">
        <v>2</v>
      </c>
      <c r="P57">
        <v>4</v>
      </c>
      <c r="Q57">
        <v>2</v>
      </c>
      <c r="S57" t="s">
        <v>15</v>
      </c>
      <c r="T57" s="12" t="s">
        <v>172</v>
      </c>
    </row>
    <row r="58" spans="1:20" ht="12.75">
      <c r="A58">
        <v>170</v>
      </c>
      <c r="C58">
        <v>0</v>
      </c>
      <c r="D58" t="s">
        <v>9</v>
      </c>
      <c r="E58">
        <v>2</v>
      </c>
      <c r="F58">
        <v>4</v>
      </c>
      <c r="G58">
        <v>2</v>
      </c>
      <c r="H58">
        <v>35</v>
      </c>
      <c r="I58" t="s">
        <v>9</v>
      </c>
      <c r="J58">
        <v>2</v>
      </c>
      <c r="K58">
        <v>4</v>
      </c>
      <c r="L58">
        <v>2</v>
      </c>
      <c r="M58">
        <v>35</v>
      </c>
      <c r="N58" t="s">
        <v>9</v>
      </c>
      <c r="O58">
        <v>2</v>
      </c>
      <c r="P58">
        <v>4</v>
      </c>
      <c r="Q58">
        <v>2</v>
      </c>
      <c r="S58" t="s">
        <v>15</v>
      </c>
      <c r="T58" s="12" t="s">
        <v>173</v>
      </c>
    </row>
    <row r="59" spans="1:20" ht="12.75">
      <c r="A59">
        <v>171</v>
      </c>
      <c r="C59">
        <v>0</v>
      </c>
      <c r="D59" t="s">
        <v>10</v>
      </c>
      <c r="E59">
        <v>2</v>
      </c>
      <c r="F59">
        <v>4</v>
      </c>
      <c r="G59">
        <v>2</v>
      </c>
      <c r="H59">
        <v>35</v>
      </c>
      <c r="I59" t="s">
        <v>10</v>
      </c>
      <c r="J59">
        <v>2</v>
      </c>
      <c r="K59">
        <v>4</v>
      </c>
      <c r="L59">
        <v>2</v>
      </c>
      <c r="M59">
        <v>35</v>
      </c>
      <c r="N59" t="s">
        <v>10</v>
      </c>
      <c r="O59">
        <v>2</v>
      </c>
      <c r="P59">
        <v>4</v>
      </c>
      <c r="Q59">
        <v>2</v>
      </c>
      <c r="S59" t="s">
        <v>15</v>
      </c>
      <c r="T59" s="13" t="s">
        <v>171</v>
      </c>
    </row>
    <row r="60" spans="1:20" ht="12.75">
      <c r="A60">
        <v>172</v>
      </c>
      <c r="C60">
        <v>0</v>
      </c>
      <c r="D60" t="s">
        <v>10</v>
      </c>
      <c r="E60">
        <v>2</v>
      </c>
      <c r="F60">
        <v>4</v>
      </c>
      <c r="G60">
        <v>2</v>
      </c>
      <c r="H60">
        <v>35</v>
      </c>
      <c r="I60" t="s">
        <v>10</v>
      </c>
      <c r="J60">
        <v>2</v>
      </c>
      <c r="K60">
        <v>4</v>
      </c>
      <c r="L60">
        <v>2</v>
      </c>
      <c r="M60">
        <v>35</v>
      </c>
      <c r="N60" t="s">
        <v>10</v>
      </c>
      <c r="O60">
        <v>2</v>
      </c>
      <c r="P60">
        <v>4</v>
      </c>
      <c r="Q60">
        <v>2</v>
      </c>
      <c r="S60" t="s">
        <v>15</v>
      </c>
      <c r="T60" s="13" t="s">
        <v>171</v>
      </c>
    </row>
    <row r="61" spans="1:20" ht="12.75">
      <c r="A61">
        <v>173</v>
      </c>
      <c r="C61">
        <v>0</v>
      </c>
      <c r="D61" t="s">
        <v>10</v>
      </c>
      <c r="E61">
        <v>2</v>
      </c>
      <c r="F61">
        <v>4</v>
      </c>
      <c r="G61">
        <v>2</v>
      </c>
      <c r="H61">
        <v>35</v>
      </c>
      <c r="I61" t="s">
        <v>10</v>
      </c>
      <c r="J61">
        <v>2</v>
      </c>
      <c r="K61">
        <v>4</v>
      </c>
      <c r="L61">
        <v>2</v>
      </c>
      <c r="M61">
        <v>35</v>
      </c>
      <c r="N61" t="s">
        <v>10</v>
      </c>
      <c r="O61">
        <v>2</v>
      </c>
      <c r="P61">
        <v>4</v>
      </c>
      <c r="Q61">
        <v>2</v>
      </c>
      <c r="S61" t="s">
        <v>15</v>
      </c>
      <c r="T61" s="12" t="s">
        <v>174</v>
      </c>
    </row>
    <row r="62" spans="1:21" ht="12.75">
      <c r="A62">
        <v>174</v>
      </c>
      <c r="C62">
        <v>0</v>
      </c>
      <c r="D62" t="s">
        <v>10</v>
      </c>
      <c r="E62">
        <v>0</v>
      </c>
      <c r="F62">
        <v>4</v>
      </c>
      <c r="G62">
        <v>2</v>
      </c>
      <c r="H62">
        <v>35</v>
      </c>
      <c r="I62" t="s">
        <v>10</v>
      </c>
      <c r="J62">
        <v>0</v>
      </c>
      <c r="K62">
        <v>4</v>
      </c>
      <c r="L62">
        <v>2</v>
      </c>
      <c r="M62">
        <v>35</v>
      </c>
      <c r="N62" t="s">
        <v>10</v>
      </c>
      <c r="O62">
        <v>0</v>
      </c>
      <c r="P62">
        <v>4</v>
      </c>
      <c r="Q62">
        <v>2</v>
      </c>
      <c r="S62" t="s">
        <v>15</v>
      </c>
      <c r="T62" s="13" t="s">
        <v>171</v>
      </c>
      <c r="U62" t="s">
        <v>148</v>
      </c>
    </row>
    <row r="63" spans="1:21" ht="12.75">
      <c r="A63">
        <v>175</v>
      </c>
      <c r="C63">
        <v>0</v>
      </c>
      <c r="D63" t="s">
        <v>10</v>
      </c>
      <c r="E63">
        <v>3</v>
      </c>
      <c r="F63">
        <v>4</v>
      </c>
      <c r="G63">
        <v>2</v>
      </c>
      <c r="H63">
        <v>35</v>
      </c>
      <c r="I63" t="s">
        <v>10</v>
      </c>
      <c r="J63">
        <v>3</v>
      </c>
      <c r="K63">
        <v>4</v>
      </c>
      <c r="L63">
        <v>2</v>
      </c>
      <c r="M63">
        <v>35</v>
      </c>
      <c r="N63" t="s">
        <v>10</v>
      </c>
      <c r="O63">
        <v>3</v>
      </c>
      <c r="P63">
        <v>4</v>
      </c>
      <c r="Q63">
        <v>2</v>
      </c>
      <c r="S63" t="s">
        <v>15</v>
      </c>
      <c r="T63" s="13" t="s">
        <v>171</v>
      </c>
      <c r="U63" t="s">
        <v>149</v>
      </c>
    </row>
    <row r="64" spans="1:20" ht="12.75">
      <c r="A64">
        <v>176</v>
      </c>
      <c r="C64">
        <v>0</v>
      </c>
      <c r="D64" t="s">
        <v>10</v>
      </c>
      <c r="E64">
        <v>3</v>
      </c>
      <c r="F64">
        <v>5</v>
      </c>
      <c r="G64">
        <v>2</v>
      </c>
      <c r="H64">
        <v>35</v>
      </c>
      <c r="I64" t="s">
        <v>10</v>
      </c>
      <c r="J64">
        <v>3</v>
      </c>
      <c r="K64">
        <v>5</v>
      </c>
      <c r="L64">
        <v>2</v>
      </c>
      <c r="M64">
        <v>35</v>
      </c>
      <c r="N64" t="s">
        <v>10</v>
      </c>
      <c r="O64">
        <v>3</v>
      </c>
      <c r="P64">
        <v>5</v>
      </c>
      <c r="Q64">
        <v>2</v>
      </c>
      <c r="S64" t="s">
        <v>15</v>
      </c>
      <c r="T64" s="13" t="s">
        <v>175</v>
      </c>
    </row>
    <row r="65" spans="1:20" ht="12.75">
      <c r="A65">
        <v>177</v>
      </c>
      <c r="C65">
        <v>0</v>
      </c>
      <c r="D65" t="s">
        <v>10</v>
      </c>
      <c r="E65">
        <v>0</v>
      </c>
      <c r="F65">
        <v>5</v>
      </c>
      <c r="G65">
        <v>2</v>
      </c>
      <c r="H65">
        <v>35</v>
      </c>
      <c r="I65" t="s">
        <v>10</v>
      </c>
      <c r="J65">
        <v>0</v>
      </c>
      <c r="K65">
        <v>5</v>
      </c>
      <c r="L65">
        <v>2</v>
      </c>
      <c r="M65">
        <v>35</v>
      </c>
      <c r="N65" t="s">
        <v>10</v>
      </c>
      <c r="O65">
        <v>0</v>
      </c>
      <c r="P65">
        <v>5</v>
      </c>
      <c r="Q65">
        <v>2</v>
      </c>
      <c r="S65" t="s">
        <v>15</v>
      </c>
      <c r="T65" s="13" t="s">
        <v>171</v>
      </c>
    </row>
    <row r="66" spans="1:20" ht="12.75">
      <c r="A66">
        <v>178</v>
      </c>
      <c r="C66">
        <v>0</v>
      </c>
      <c r="D66" t="s">
        <v>10</v>
      </c>
      <c r="E66">
        <v>2</v>
      </c>
      <c r="F66">
        <v>5</v>
      </c>
      <c r="G66">
        <v>2</v>
      </c>
      <c r="H66">
        <v>35</v>
      </c>
      <c r="I66" t="s">
        <v>10</v>
      </c>
      <c r="J66">
        <v>2</v>
      </c>
      <c r="K66">
        <v>5</v>
      </c>
      <c r="L66">
        <v>2</v>
      </c>
      <c r="M66">
        <v>35</v>
      </c>
      <c r="N66" t="s">
        <v>10</v>
      </c>
      <c r="O66">
        <v>2</v>
      </c>
      <c r="P66">
        <v>5</v>
      </c>
      <c r="Q66">
        <v>2</v>
      </c>
      <c r="S66" t="s">
        <v>15</v>
      </c>
      <c r="T66" s="13" t="s">
        <v>171</v>
      </c>
    </row>
    <row r="67" spans="1:20" ht="12.75">
      <c r="A67">
        <v>179</v>
      </c>
      <c r="C67">
        <v>0</v>
      </c>
      <c r="D67" t="s">
        <v>10</v>
      </c>
      <c r="E67">
        <v>2</v>
      </c>
      <c r="F67">
        <v>6</v>
      </c>
      <c r="G67">
        <v>2</v>
      </c>
      <c r="H67">
        <v>35</v>
      </c>
      <c r="I67" t="s">
        <v>10</v>
      </c>
      <c r="J67">
        <v>2</v>
      </c>
      <c r="K67">
        <v>6</v>
      </c>
      <c r="L67">
        <v>2</v>
      </c>
      <c r="M67">
        <v>35</v>
      </c>
      <c r="N67" t="s">
        <v>10</v>
      </c>
      <c r="O67">
        <v>2</v>
      </c>
      <c r="P67">
        <v>6</v>
      </c>
      <c r="Q67">
        <v>2</v>
      </c>
      <c r="S67" t="s">
        <v>15</v>
      </c>
      <c r="T67" s="12" t="s">
        <v>170</v>
      </c>
    </row>
    <row r="68" spans="1:19" ht="12.75">
      <c r="A68">
        <v>180</v>
      </c>
      <c r="C68">
        <v>0</v>
      </c>
      <c r="D68" t="s">
        <v>10</v>
      </c>
      <c r="E68">
        <v>0</v>
      </c>
      <c r="F68">
        <v>6</v>
      </c>
      <c r="G68">
        <v>2</v>
      </c>
      <c r="H68">
        <v>35</v>
      </c>
      <c r="I68" t="s">
        <v>10</v>
      </c>
      <c r="J68">
        <v>0</v>
      </c>
      <c r="K68">
        <v>6</v>
      </c>
      <c r="L68">
        <v>2</v>
      </c>
      <c r="M68">
        <v>35</v>
      </c>
      <c r="N68" t="s">
        <v>10</v>
      </c>
      <c r="O68">
        <v>0</v>
      </c>
      <c r="P68">
        <v>6</v>
      </c>
      <c r="Q68">
        <v>2</v>
      </c>
      <c r="S68" t="s">
        <v>15</v>
      </c>
    </row>
    <row r="69" spans="1:19" ht="12.75">
      <c r="A69">
        <v>181</v>
      </c>
      <c r="C69">
        <v>0</v>
      </c>
      <c r="D69" t="s">
        <v>10</v>
      </c>
      <c r="E69">
        <v>3</v>
      </c>
      <c r="F69">
        <v>6</v>
      </c>
      <c r="G69">
        <v>2</v>
      </c>
      <c r="H69">
        <v>35</v>
      </c>
      <c r="I69" t="s">
        <v>10</v>
      </c>
      <c r="J69">
        <v>3</v>
      </c>
      <c r="K69">
        <v>6</v>
      </c>
      <c r="L69">
        <v>2</v>
      </c>
      <c r="M69">
        <v>35</v>
      </c>
      <c r="N69" t="s">
        <v>10</v>
      </c>
      <c r="O69">
        <v>3</v>
      </c>
      <c r="P69">
        <v>6</v>
      </c>
      <c r="Q69">
        <v>2</v>
      </c>
      <c r="S69" t="s">
        <v>15</v>
      </c>
    </row>
    <row r="70" spans="1:19" ht="12.75">
      <c r="A70">
        <v>182</v>
      </c>
      <c r="C70">
        <v>0</v>
      </c>
      <c r="D70" t="s">
        <v>10</v>
      </c>
      <c r="E70">
        <v>2</v>
      </c>
      <c r="F70">
        <v>6</v>
      </c>
      <c r="G70">
        <v>3</v>
      </c>
      <c r="H70">
        <v>35</v>
      </c>
      <c r="I70" t="s">
        <v>10</v>
      </c>
      <c r="J70">
        <v>2</v>
      </c>
      <c r="K70">
        <v>6</v>
      </c>
      <c r="L70">
        <v>3</v>
      </c>
      <c r="M70">
        <v>35</v>
      </c>
      <c r="N70" t="s">
        <v>10</v>
      </c>
      <c r="O70">
        <v>2</v>
      </c>
      <c r="P70">
        <v>6</v>
      </c>
      <c r="Q70">
        <v>3</v>
      </c>
      <c r="S70" t="s">
        <v>15</v>
      </c>
    </row>
    <row r="71" spans="1:19" ht="12.75">
      <c r="A71">
        <v>183</v>
      </c>
      <c r="C71">
        <v>0</v>
      </c>
      <c r="D71" t="s">
        <v>10</v>
      </c>
      <c r="E71">
        <v>2</v>
      </c>
      <c r="F71">
        <v>6</v>
      </c>
      <c r="G71">
        <v>4</v>
      </c>
      <c r="H71">
        <v>35</v>
      </c>
      <c r="I71" t="s">
        <v>10</v>
      </c>
      <c r="J71">
        <v>2</v>
      </c>
      <c r="K71">
        <v>6</v>
      </c>
      <c r="L71">
        <v>4</v>
      </c>
      <c r="M71">
        <v>35</v>
      </c>
      <c r="N71" t="s">
        <v>10</v>
      </c>
      <c r="O71">
        <v>2</v>
      </c>
      <c r="P71">
        <v>6</v>
      </c>
      <c r="Q71">
        <v>4</v>
      </c>
      <c r="S71" t="s">
        <v>15</v>
      </c>
    </row>
    <row r="72" spans="1:19" ht="12.75">
      <c r="A72">
        <v>184</v>
      </c>
      <c r="C72">
        <v>0</v>
      </c>
      <c r="D72" t="s">
        <v>9</v>
      </c>
      <c r="E72">
        <v>2</v>
      </c>
      <c r="F72">
        <v>4</v>
      </c>
      <c r="G72">
        <v>2</v>
      </c>
      <c r="H72">
        <v>35</v>
      </c>
      <c r="I72" t="s">
        <v>9</v>
      </c>
      <c r="J72">
        <v>2</v>
      </c>
      <c r="K72">
        <v>4</v>
      </c>
      <c r="L72">
        <v>2</v>
      </c>
      <c r="M72">
        <v>35</v>
      </c>
      <c r="N72" t="s">
        <v>9</v>
      </c>
      <c r="O72">
        <v>2</v>
      </c>
      <c r="P72">
        <v>4</v>
      </c>
      <c r="Q72">
        <v>2</v>
      </c>
      <c r="S72" t="s">
        <v>15</v>
      </c>
    </row>
    <row r="74" spans="3:13" ht="12.75">
      <c r="C74" t="s">
        <v>5</v>
      </c>
      <c r="H74" t="s">
        <v>4</v>
      </c>
      <c r="M74" t="s">
        <v>6</v>
      </c>
    </row>
    <row r="75" spans="1:20" ht="12.75">
      <c r="A75" t="s">
        <v>0</v>
      </c>
      <c r="B75" t="s">
        <v>23</v>
      </c>
      <c r="C75" t="s">
        <v>11</v>
      </c>
      <c r="D75" t="s">
        <v>8</v>
      </c>
      <c r="E75" t="s">
        <v>1</v>
      </c>
      <c r="F75" t="s">
        <v>2</v>
      </c>
      <c r="G75" t="s">
        <v>3</v>
      </c>
      <c r="H75" t="s">
        <v>11</v>
      </c>
      <c r="I75" t="s">
        <v>8</v>
      </c>
      <c r="J75" t="s">
        <v>1</v>
      </c>
      <c r="K75" t="s">
        <v>2</v>
      </c>
      <c r="L75" t="s">
        <v>3</v>
      </c>
      <c r="M75" t="s">
        <v>11</v>
      </c>
      <c r="N75" t="s">
        <v>8</v>
      </c>
      <c r="O75" t="s">
        <v>1</v>
      </c>
      <c r="P75" t="s">
        <v>2</v>
      </c>
      <c r="Q75" t="s">
        <v>3</v>
      </c>
      <c r="S75" t="s">
        <v>14</v>
      </c>
      <c r="T75" t="s">
        <v>13</v>
      </c>
    </row>
    <row r="76" spans="1:19" ht="12.75">
      <c r="A76">
        <v>205</v>
      </c>
      <c r="C76">
        <v>0</v>
      </c>
      <c r="D76" t="s">
        <v>9</v>
      </c>
      <c r="E76">
        <v>2</v>
      </c>
      <c r="F76">
        <v>4</v>
      </c>
      <c r="G76">
        <v>2</v>
      </c>
      <c r="H76">
        <v>-30</v>
      </c>
      <c r="I76" t="s">
        <v>10</v>
      </c>
      <c r="J76">
        <v>2</v>
      </c>
      <c r="K76">
        <v>4</v>
      </c>
      <c r="L76">
        <v>2</v>
      </c>
      <c r="M76">
        <v>-30</v>
      </c>
      <c r="N76" t="s">
        <v>10</v>
      </c>
      <c r="O76">
        <v>2</v>
      </c>
      <c r="P76">
        <v>4</v>
      </c>
      <c r="Q76">
        <v>2</v>
      </c>
      <c r="S76" t="s">
        <v>15</v>
      </c>
    </row>
    <row r="77" spans="1:19" ht="12.75">
      <c r="A77">
        <v>206</v>
      </c>
      <c r="C77">
        <v>0</v>
      </c>
      <c r="D77" t="s">
        <v>9</v>
      </c>
      <c r="E77">
        <v>2</v>
      </c>
      <c r="F77">
        <v>4</v>
      </c>
      <c r="G77">
        <v>2</v>
      </c>
      <c r="H77">
        <v>-30</v>
      </c>
      <c r="I77" t="s">
        <v>10</v>
      </c>
      <c r="J77">
        <v>0</v>
      </c>
      <c r="K77">
        <v>4</v>
      </c>
      <c r="L77">
        <v>2</v>
      </c>
      <c r="M77">
        <v>-30</v>
      </c>
      <c r="N77" t="s">
        <v>10</v>
      </c>
      <c r="O77">
        <v>0</v>
      </c>
      <c r="P77">
        <v>4</v>
      </c>
      <c r="Q77">
        <v>2</v>
      </c>
      <c r="S77" t="s">
        <v>15</v>
      </c>
    </row>
    <row r="78" spans="1:19" ht="12.75">
      <c r="A78">
        <v>207</v>
      </c>
      <c r="C78">
        <v>0</v>
      </c>
      <c r="D78" t="s">
        <v>9</v>
      </c>
      <c r="E78">
        <v>2</v>
      </c>
      <c r="F78">
        <v>4</v>
      </c>
      <c r="G78">
        <v>2</v>
      </c>
      <c r="H78">
        <v>-30</v>
      </c>
      <c r="I78" t="s">
        <v>10</v>
      </c>
      <c r="J78">
        <v>1</v>
      </c>
      <c r="K78">
        <v>4</v>
      </c>
      <c r="L78">
        <v>2</v>
      </c>
      <c r="M78">
        <v>-30</v>
      </c>
      <c r="N78" t="s">
        <v>10</v>
      </c>
      <c r="O78">
        <v>1</v>
      </c>
      <c r="P78">
        <v>4</v>
      </c>
      <c r="Q78">
        <v>2</v>
      </c>
      <c r="S78" t="s">
        <v>15</v>
      </c>
    </row>
    <row r="79" spans="1:19" ht="12.75">
      <c r="A79">
        <v>208</v>
      </c>
      <c r="C79">
        <v>0</v>
      </c>
      <c r="D79" t="s">
        <v>9</v>
      </c>
      <c r="E79">
        <v>2</v>
      </c>
      <c r="F79">
        <v>4</v>
      </c>
      <c r="G79">
        <v>2</v>
      </c>
      <c r="H79">
        <v>-30</v>
      </c>
      <c r="I79" t="s">
        <v>10</v>
      </c>
      <c r="J79">
        <v>3</v>
      </c>
      <c r="K79">
        <v>4</v>
      </c>
      <c r="L79">
        <v>2</v>
      </c>
      <c r="M79">
        <v>-30</v>
      </c>
      <c r="N79" t="s">
        <v>10</v>
      </c>
      <c r="O79">
        <v>3</v>
      </c>
      <c r="P79">
        <v>4</v>
      </c>
      <c r="Q79">
        <v>2</v>
      </c>
      <c r="S79" t="s">
        <v>15</v>
      </c>
    </row>
    <row r="80" spans="1:19" ht="12.75">
      <c r="A80">
        <v>209</v>
      </c>
      <c r="C80">
        <v>0</v>
      </c>
      <c r="D80" t="s">
        <v>9</v>
      </c>
      <c r="E80">
        <v>2</v>
      </c>
      <c r="F80">
        <v>4</v>
      </c>
      <c r="G80">
        <v>2</v>
      </c>
      <c r="H80">
        <v>-30</v>
      </c>
      <c r="I80" t="s">
        <v>10</v>
      </c>
      <c r="J80">
        <v>3</v>
      </c>
      <c r="K80">
        <v>5</v>
      </c>
      <c r="L80">
        <v>2</v>
      </c>
      <c r="M80">
        <v>-30</v>
      </c>
      <c r="N80" t="s">
        <v>10</v>
      </c>
      <c r="O80">
        <v>3</v>
      </c>
      <c r="P80">
        <v>5</v>
      </c>
      <c r="Q80">
        <v>2</v>
      </c>
      <c r="S80" t="s">
        <v>15</v>
      </c>
    </row>
    <row r="81" spans="1:19" ht="12.75">
      <c r="A81">
        <v>210</v>
      </c>
      <c r="C81">
        <v>0</v>
      </c>
      <c r="D81" t="s">
        <v>9</v>
      </c>
      <c r="E81">
        <v>2</v>
      </c>
      <c r="F81">
        <v>4</v>
      </c>
      <c r="G81">
        <v>2</v>
      </c>
      <c r="H81">
        <v>-30</v>
      </c>
      <c r="I81" t="s">
        <v>10</v>
      </c>
      <c r="J81">
        <v>2</v>
      </c>
      <c r="K81">
        <v>5</v>
      </c>
      <c r="L81">
        <v>2</v>
      </c>
      <c r="M81">
        <v>-30</v>
      </c>
      <c r="N81" t="s">
        <v>10</v>
      </c>
      <c r="O81">
        <v>2</v>
      </c>
      <c r="P81">
        <v>5</v>
      </c>
      <c r="Q81">
        <v>2</v>
      </c>
      <c r="S81" t="s">
        <v>15</v>
      </c>
    </row>
    <row r="82" spans="1:19" ht="12.75">
      <c r="A82">
        <v>211</v>
      </c>
      <c r="C82">
        <v>0</v>
      </c>
      <c r="D82" t="s">
        <v>9</v>
      </c>
      <c r="E82">
        <v>2</v>
      </c>
      <c r="F82">
        <v>4</v>
      </c>
      <c r="G82">
        <v>2</v>
      </c>
      <c r="H82">
        <v>-30</v>
      </c>
      <c r="I82" t="s">
        <v>10</v>
      </c>
      <c r="J82">
        <v>1</v>
      </c>
      <c r="K82">
        <v>5</v>
      </c>
      <c r="L82">
        <v>2</v>
      </c>
      <c r="M82">
        <v>-30</v>
      </c>
      <c r="N82" t="s">
        <v>10</v>
      </c>
      <c r="O82">
        <v>1</v>
      </c>
      <c r="P82">
        <v>5</v>
      </c>
      <c r="Q82">
        <v>2</v>
      </c>
      <c r="S82" t="s">
        <v>15</v>
      </c>
    </row>
    <row r="83" spans="1:19" ht="12.75">
      <c r="A83" t="s">
        <v>24</v>
      </c>
      <c r="C83">
        <v>0</v>
      </c>
      <c r="D83" t="s">
        <v>9</v>
      </c>
      <c r="E83">
        <v>2</v>
      </c>
      <c r="F83">
        <v>4</v>
      </c>
      <c r="G83">
        <v>2</v>
      </c>
      <c r="H83">
        <v>-30</v>
      </c>
      <c r="I83" t="s">
        <v>10</v>
      </c>
      <c r="J83">
        <v>0</v>
      </c>
      <c r="K83">
        <v>5</v>
      </c>
      <c r="L83">
        <v>2</v>
      </c>
      <c r="M83">
        <v>-30</v>
      </c>
      <c r="N83" t="s">
        <v>10</v>
      </c>
      <c r="O83">
        <v>0</v>
      </c>
      <c r="P83">
        <v>5</v>
      </c>
      <c r="Q83">
        <v>2</v>
      </c>
      <c r="S83" t="s">
        <v>15</v>
      </c>
    </row>
    <row r="84" spans="1:19" ht="12.75">
      <c r="A84">
        <v>212</v>
      </c>
      <c r="C84">
        <v>0</v>
      </c>
      <c r="D84" t="s">
        <v>9</v>
      </c>
      <c r="E84">
        <v>2</v>
      </c>
      <c r="F84">
        <v>4</v>
      </c>
      <c r="G84">
        <v>2</v>
      </c>
      <c r="H84">
        <v>-30</v>
      </c>
      <c r="I84" t="s">
        <v>10</v>
      </c>
      <c r="J84">
        <v>0</v>
      </c>
      <c r="K84">
        <v>6</v>
      </c>
      <c r="L84">
        <v>2</v>
      </c>
      <c r="M84">
        <v>-30</v>
      </c>
      <c r="N84" t="s">
        <v>10</v>
      </c>
      <c r="O84">
        <v>0</v>
      </c>
      <c r="P84">
        <v>6</v>
      </c>
      <c r="Q84">
        <v>2</v>
      </c>
      <c r="S84" t="s">
        <v>15</v>
      </c>
    </row>
    <row r="85" spans="1:19" ht="12.75">
      <c r="A85">
        <v>213</v>
      </c>
      <c r="C85">
        <v>0</v>
      </c>
      <c r="D85" t="s">
        <v>9</v>
      </c>
      <c r="E85">
        <v>2</v>
      </c>
      <c r="F85">
        <v>4</v>
      </c>
      <c r="G85">
        <v>2</v>
      </c>
      <c r="H85">
        <v>-30</v>
      </c>
      <c r="I85" t="s">
        <v>10</v>
      </c>
      <c r="J85">
        <v>1</v>
      </c>
      <c r="K85">
        <v>6</v>
      </c>
      <c r="L85">
        <v>2</v>
      </c>
      <c r="M85">
        <v>-30</v>
      </c>
      <c r="N85" t="s">
        <v>10</v>
      </c>
      <c r="O85">
        <v>1</v>
      </c>
      <c r="P85">
        <v>6</v>
      </c>
      <c r="Q85">
        <v>2</v>
      </c>
      <c r="S85" t="s">
        <v>15</v>
      </c>
    </row>
    <row r="86" spans="1:19" ht="12.75">
      <c r="A86">
        <v>214</v>
      </c>
      <c r="C86">
        <v>0</v>
      </c>
      <c r="D86" t="s">
        <v>9</v>
      </c>
      <c r="E86">
        <v>2</v>
      </c>
      <c r="F86">
        <v>4</v>
      </c>
      <c r="G86">
        <v>2</v>
      </c>
      <c r="H86">
        <v>-30</v>
      </c>
      <c r="I86" t="s">
        <v>10</v>
      </c>
      <c r="J86">
        <v>2</v>
      </c>
      <c r="K86">
        <v>6</v>
      </c>
      <c r="L86">
        <v>2</v>
      </c>
      <c r="M86">
        <v>-30</v>
      </c>
      <c r="N86" t="s">
        <v>10</v>
      </c>
      <c r="O86">
        <v>2</v>
      </c>
      <c r="P86">
        <v>6</v>
      </c>
      <c r="Q86">
        <v>2</v>
      </c>
      <c r="S86" t="s">
        <v>15</v>
      </c>
    </row>
    <row r="87" spans="1:19" ht="12.75">
      <c r="A87">
        <v>215</v>
      </c>
      <c r="C87">
        <v>0</v>
      </c>
      <c r="D87" t="s">
        <v>9</v>
      </c>
      <c r="E87">
        <v>2</v>
      </c>
      <c r="F87">
        <v>4</v>
      </c>
      <c r="G87">
        <v>2</v>
      </c>
      <c r="H87">
        <v>-30</v>
      </c>
      <c r="I87" t="s">
        <v>10</v>
      </c>
      <c r="J87">
        <v>3</v>
      </c>
      <c r="K87">
        <v>6</v>
      </c>
      <c r="L87">
        <v>2</v>
      </c>
      <c r="M87">
        <v>-30</v>
      </c>
      <c r="N87" t="s">
        <v>10</v>
      </c>
      <c r="O87">
        <v>3</v>
      </c>
      <c r="P87">
        <v>6</v>
      </c>
      <c r="Q87">
        <v>2</v>
      </c>
      <c r="S87" t="s">
        <v>15</v>
      </c>
    </row>
    <row r="88" spans="1:19" ht="12.75">
      <c r="A88" t="s">
        <v>25</v>
      </c>
      <c r="C88">
        <v>0</v>
      </c>
      <c r="D88" t="s">
        <v>9</v>
      </c>
      <c r="E88">
        <v>2</v>
      </c>
      <c r="F88">
        <v>4</v>
      </c>
      <c r="G88">
        <v>2</v>
      </c>
      <c r="H88">
        <v>-30</v>
      </c>
      <c r="I88" t="s">
        <v>9</v>
      </c>
      <c r="J88">
        <v>2</v>
      </c>
      <c r="K88">
        <v>4</v>
      </c>
      <c r="L88">
        <v>2</v>
      </c>
      <c r="M88">
        <v>-30</v>
      </c>
      <c r="N88" t="s">
        <v>9</v>
      </c>
      <c r="O88">
        <v>2</v>
      </c>
      <c r="P88">
        <v>4</v>
      </c>
      <c r="Q88">
        <v>2</v>
      </c>
      <c r="S88" t="s">
        <v>15</v>
      </c>
    </row>
    <row r="89" spans="1:19" ht="12.75">
      <c r="A89" t="s">
        <v>26</v>
      </c>
      <c r="C89">
        <v>0</v>
      </c>
      <c r="D89" t="s">
        <v>9</v>
      </c>
      <c r="E89">
        <v>2</v>
      </c>
      <c r="F89">
        <v>4</v>
      </c>
      <c r="G89">
        <v>2</v>
      </c>
      <c r="H89">
        <v>-30</v>
      </c>
      <c r="I89" t="s">
        <v>9</v>
      </c>
      <c r="J89">
        <v>2</v>
      </c>
      <c r="K89">
        <v>4</v>
      </c>
      <c r="L89">
        <v>2</v>
      </c>
      <c r="M89">
        <v>-30</v>
      </c>
      <c r="N89" t="s">
        <v>9</v>
      </c>
      <c r="O89">
        <v>2</v>
      </c>
      <c r="P89">
        <v>4</v>
      </c>
      <c r="Q89">
        <v>2</v>
      </c>
      <c r="S89" t="s">
        <v>15</v>
      </c>
    </row>
    <row r="90" spans="1:19" ht="12.75">
      <c r="A90">
        <v>217</v>
      </c>
      <c r="C90">
        <v>0</v>
      </c>
      <c r="D90" t="s">
        <v>9</v>
      </c>
      <c r="E90">
        <v>2</v>
      </c>
      <c r="F90">
        <v>4</v>
      </c>
      <c r="G90">
        <v>2</v>
      </c>
      <c r="H90">
        <v>-30</v>
      </c>
      <c r="I90" t="s">
        <v>9</v>
      </c>
      <c r="J90">
        <v>2</v>
      </c>
      <c r="K90">
        <v>4</v>
      </c>
      <c r="L90">
        <v>2</v>
      </c>
      <c r="M90">
        <v>-30</v>
      </c>
      <c r="N90" t="s">
        <v>9</v>
      </c>
      <c r="O90">
        <v>2</v>
      </c>
      <c r="P90">
        <v>4</v>
      </c>
      <c r="Q90">
        <v>2</v>
      </c>
      <c r="S90" t="s">
        <v>15</v>
      </c>
    </row>
    <row r="92" spans="3:13" ht="12.75">
      <c r="C92" t="s">
        <v>5</v>
      </c>
      <c r="H92" t="s">
        <v>4</v>
      </c>
      <c r="M92" t="s">
        <v>6</v>
      </c>
    </row>
    <row r="93" spans="1:20" ht="12.75">
      <c r="A93" t="s">
        <v>0</v>
      </c>
      <c r="B93" t="s">
        <v>23</v>
      </c>
      <c r="C93" t="s">
        <v>11</v>
      </c>
      <c r="D93" t="s">
        <v>8</v>
      </c>
      <c r="E93" t="s">
        <v>1</v>
      </c>
      <c r="F93" t="s">
        <v>2</v>
      </c>
      <c r="G93" t="s">
        <v>3</v>
      </c>
      <c r="H93" t="s">
        <v>11</v>
      </c>
      <c r="I93" t="s">
        <v>8</v>
      </c>
      <c r="J93" t="s">
        <v>1</v>
      </c>
      <c r="K93" t="s">
        <v>2</v>
      </c>
      <c r="L93" t="s">
        <v>3</v>
      </c>
      <c r="M93" t="s">
        <v>11</v>
      </c>
      <c r="N93" t="s">
        <v>8</v>
      </c>
      <c r="O93" t="s">
        <v>1</v>
      </c>
      <c r="P93" t="s">
        <v>2</v>
      </c>
      <c r="Q93" t="s">
        <v>3</v>
      </c>
      <c r="S93" t="s">
        <v>14</v>
      </c>
      <c r="T93" t="s">
        <v>13</v>
      </c>
    </row>
    <row r="94" spans="1:19" ht="12.75">
      <c r="A94">
        <v>238</v>
      </c>
      <c r="C94">
        <v>0</v>
      </c>
      <c r="D94" t="s">
        <v>9</v>
      </c>
      <c r="E94">
        <v>2</v>
      </c>
      <c r="F94">
        <v>4</v>
      </c>
      <c r="G94">
        <v>2</v>
      </c>
      <c r="H94">
        <v>34</v>
      </c>
      <c r="I94" t="s">
        <v>9</v>
      </c>
      <c r="J94">
        <v>2</v>
      </c>
      <c r="K94">
        <v>4</v>
      </c>
      <c r="L94">
        <v>2</v>
      </c>
      <c r="M94">
        <v>34</v>
      </c>
      <c r="N94" t="s">
        <v>9</v>
      </c>
      <c r="O94">
        <v>2</v>
      </c>
      <c r="P94">
        <v>4</v>
      </c>
      <c r="Q94">
        <v>2</v>
      </c>
      <c r="S94" t="s">
        <v>15</v>
      </c>
    </row>
    <row r="95" spans="1:19" ht="12.75">
      <c r="A95">
        <v>239</v>
      </c>
      <c r="C95">
        <v>0</v>
      </c>
      <c r="D95" t="s">
        <v>9</v>
      </c>
      <c r="E95">
        <v>2</v>
      </c>
      <c r="F95">
        <v>4</v>
      </c>
      <c r="G95">
        <v>2</v>
      </c>
      <c r="H95">
        <v>34</v>
      </c>
      <c r="I95" t="s">
        <v>10</v>
      </c>
      <c r="J95">
        <v>2</v>
      </c>
      <c r="K95">
        <v>4</v>
      </c>
      <c r="L95">
        <v>2</v>
      </c>
      <c r="M95">
        <v>34</v>
      </c>
      <c r="N95" t="s">
        <v>10</v>
      </c>
      <c r="O95">
        <v>2</v>
      </c>
      <c r="P95">
        <v>4</v>
      </c>
      <c r="Q95">
        <v>2</v>
      </c>
      <c r="S95" t="s">
        <v>15</v>
      </c>
    </row>
    <row r="96" spans="1:19" ht="12.75">
      <c r="A96">
        <v>240</v>
      </c>
      <c r="C96">
        <v>0</v>
      </c>
      <c r="D96" t="s">
        <v>9</v>
      </c>
      <c r="E96">
        <v>2</v>
      </c>
      <c r="F96">
        <v>4</v>
      </c>
      <c r="G96">
        <v>2</v>
      </c>
      <c r="H96">
        <v>34</v>
      </c>
      <c r="I96" t="s">
        <v>10</v>
      </c>
      <c r="J96">
        <v>2</v>
      </c>
      <c r="K96">
        <v>5</v>
      </c>
      <c r="L96">
        <v>2</v>
      </c>
      <c r="M96">
        <v>34</v>
      </c>
      <c r="N96" t="s">
        <v>10</v>
      </c>
      <c r="O96">
        <v>2</v>
      </c>
      <c r="P96">
        <v>6</v>
      </c>
      <c r="Q96">
        <v>2</v>
      </c>
      <c r="S96" t="s">
        <v>15</v>
      </c>
    </row>
    <row r="97" spans="1:19" ht="12.75">
      <c r="A97">
        <v>241</v>
      </c>
      <c r="C97">
        <v>0</v>
      </c>
      <c r="D97" t="s">
        <v>9</v>
      </c>
      <c r="E97">
        <v>2</v>
      </c>
      <c r="F97">
        <v>4</v>
      </c>
      <c r="G97">
        <v>2</v>
      </c>
      <c r="H97">
        <v>34</v>
      </c>
      <c r="I97" t="s">
        <v>10</v>
      </c>
      <c r="J97">
        <v>0</v>
      </c>
      <c r="K97">
        <v>5</v>
      </c>
      <c r="L97">
        <v>2</v>
      </c>
      <c r="M97">
        <v>34</v>
      </c>
      <c r="N97" t="s">
        <v>10</v>
      </c>
      <c r="O97">
        <v>0</v>
      </c>
      <c r="P97">
        <v>6</v>
      </c>
      <c r="Q97">
        <v>2</v>
      </c>
      <c r="S97" t="s">
        <v>15</v>
      </c>
    </row>
    <row r="98" spans="1:19" ht="12.75">
      <c r="A98">
        <v>242</v>
      </c>
      <c r="C98">
        <v>0</v>
      </c>
      <c r="D98" t="s">
        <v>9</v>
      </c>
      <c r="E98">
        <v>2</v>
      </c>
      <c r="F98">
        <v>4</v>
      </c>
      <c r="G98">
        <v>2</v>
      </c>
      <c r="H98">
        <v>34</v>
      </c>
      <c r="I98" t="s">
        <v>10</v>
      </c>
      <c r="J98">
        <v>1</v>
      </c>
      <c r="K98">
        <v>5</v>
      </c>
      <c r="L98">
        <v>2</v>
      </c>
      <c r="M98">
        <v>34</v>
      </c>
      <c r="N98" t="s">
        <v>10</v>
      </c>
      <c r="O98">
        <v>1</v>
      </c>
      <c r="P98">
        <v>6</v>
      </c>
      <c r="Q98">
        <v>2</v>
      </c>
      <c r="S98" t="s">
        <v>15</v>
      </c>
    </row>
    <row r="99" spans="1:19" ht="12.75">
      <c r="A99">
        <v>243</v>
      </c>
      <c r="C99">
        <v>0</v>
      </c>
      <c r="D99" t="s">
        <v>9</v>
      </c>
      <c r="E99">
        <v>2</v>
      </c>
      <c r="F99">
        <v>4</v>
      </c>
      <c r="G99">
        <v>2</v>
      </c>
      <c r="H99">
        <v>34</v>
      </c>
      <c r="I99" t="s">
        <v>10</v>
      </c>
      <c r="J99">
        <v>3</v>
      </c>
      <c r="K99">
        <v>5</v>
      </c>
      <c r="L99">
        <v>2</v>
      </c>
      <c r="M99">
        <v>34</v>
      </c>
      <c r="N99" t="s">
        <v>10</v>
      </c>
      <c r="O99">
        <v>3</v>
      </c>
      <c r="P99">
        <v>6</v>
      </c>
      <c r="Q99">
        <v>2</v>
      </c>
      <c r="S99" t="s">
        <v>15</v>
      </c>
    </row>
    <row r="100" spans="1:19" ht="12.75">
      <c r="A100">
        <v>244</v>
      </c>
      <c r="C100">
        <v>0</v>
      </c>
      <c r="D100" t="s">
        <v>9</v>
      </c>
      <c r="E100">
        <v>2</v>
      </c>
      <c r="F100">
        <v>4</v>
      </c>
      <c r="G100">
        <v>2</v>
      </c>
      <c r="H100">
        <v>34</v>
      </c>
      <c r="I100" t="s">
        <v>10</v>
      </c>
      <c r="J100">
        <v>1</v>
      </c>
      <c r="K100">
        <v>4</v>
      </c>
      <c r="L100">
        <v>2</v>
      </c>
      <c r="M100">
        <v>34</v>
      </c>
      <c r="N100" t="s">
        <v>10</v>
      </c>
      <c r="O100">
        <v>1</v>
      </c>
      <c r="P100">
        <v>4</v>
      </c>
      <c r="Q100">
        <v>2</v>
      </c>
      <c r="S100" t="s">
        <v>15</v>
      </c>
    </row>
    <row r="101" spans="1:19" ht="12.75">
      <c r="A101">
        <v>245</v>
      </c>
      <c r="C101">
        <v>0</v>
      </c>
      <c r="D101" t="s">
        <v>9</v>
      </c>
      <c r="E101">
        <v>2</v>
      </c>
      <c r="F101">
        <v>4</v>
      </c>
      <c r="G101">
        <v>2</v>
      </c>
      <c r="H101">
        <v>34</v>
      </c>
      <c r="I101" t="s">
        <v>10</v>
      </c>
      <c r="J101">
        <v>1</v>
      </c>
      <c r="K101">
        <v>4</v>
      </c>
      <c r="L101">
        <v>2</v>
      </c>
      <c r="M101">
        <v>34</v>
      </c>
      <c r="N101" t="s">
        <v>10</v>
      </c>
      <c r="O101">
        <v>1</v>
      </c>
      <c r="P101">
        <v>4</v>
      </c>
      <c r="Q101">
        <v>2</v>
      </c>
      <c r="S101" t="s">
        <v>15</v>
      </c>
    </row>
    <row r="102" spans="1:19" ht="12.75">
      <c r="A102">
        <v>246</v>
      </c>
      <c r="C102">
        <v>0</v>
      </c>
      <c r="D102" t="s">
        <v>9</v>
      </c>
      <c r="E102">
        <v>2</v>
      </c>
      <c r="F102">
        <v>4</v>
      </c>
      <c r="G102">
        <v>2</v>
      </c>
      <c r="H102">
        <v>34</v>
      </c>
      <c r="I102" t="s">
        <v>10</v>
      </c>
      <c r="J102">
        <v>3</v>
      </c>
      <c r="K102">
        <v>4</v>
      </c>
      <c r="L102">
        <v>2</v>
      </c>
      <c r="M102">
        <v>34</v>
      </c>
      <c r="N102" t="s">
        <v>10</v>
      </c>
      <c r="O102">
        <v>3</v>
      </c>
      <c r="P102">
        <v>4</v>
      </c>
      <c r="Q102">
        <v>2</v>
      </c>
      <c r="S102" t="s">
        <v>15</v>
      </c>
    </row>
    <row r="103" spans="1:19" ht="12.75">
      <c r="A103">
        <v>247</v>
      </c>
      <c r="C103">
        <v>0</v>
      </c>
      <c r="D103" t="s">
        <v>9</v>
      </c>
      <c r="E103">
        <v>2</v>
      </c>
      <c r="F103">
        <v>4</v>
      </c>
      <c r="G103">
        <v>2</v>
      </c>
      <c r="H103">
        <v>34</v>
      </c>
      <c r="I103" t="s">
        <v>10</v>
      </c>
      <c r="J103">
        <v>0</v>
      </c>
      <c r="K103">
        <v>4</v>
      </c>
      <c r="L103">
        <v>2</v>
      </c>
      <c r="M103">
        <v>34</v>
      </c>
      <c r="N103" t="s">
        <v>10</v>
      </c>
      <c r="O103">
        <v>0</v>
      </c>
      <c r="P103">
        <v>4</v>
      </c>
      <c r="Q103">
        <v>2</v>
      </c>
      <c r="S103" t="s">
        <v>15</v>
      </c>
    </row>
    <row r="105" spans="3:13" ht="12.75">
      <c r="C105" t="s">
        <v>5</v>
      </c>
      <c r="H105" t="s">
        <v>4</v>
      </c>
      <c r="M105" t="s">
        <v>6</v>
      </c>
    </row>
    <row r="106" spans="1:20" ht="12.75">
      <c r="A106" t="s">
        <v>0</v>
      </c>
      <c r="B106" t="s">
        <v>23</v>
      </c>
      <c r="C106" t="s">
        <v>11</v>
      </c>
      <c r="D106" t="s">
        <v>8</v>
      </c>
      <c r="E106" t="s">
        <v>1</v>
      </c>
      <c r="F106" t="s">
        <v>2</v>
      </c>
      <c r="G106" t="s">
        <v>3</v>
      </c>
      <c r="H106" t="s">
        <v>11</v>
      </c>
      <c r="I106" t="s">
        <v>8</v>
      </c>
      <c r="J106" t="s">
        <v>1</v>
      </c>
      <c r="K106" t="s">
        <v>2</v>
      </c>
      <c r="L106" t="s">
        <v>3</v>
      </c>
      <c r="M106" t="s">
        <v>11</v>
      </c>
      <c r="N106" t="s">
        <v>8</v>
      </c>
      <c r="O106" t="s">
        <v>1</v>
      </c>
      <c r="P106" t="s">
        <v>2</v>
      </c>
      <c r="Q106" t="s">
        <v>3</v>
      </c>
      <c r="T106" t="s">
        <v>13</v>
      </c>
    </row>
    <row r="107" spans="1:19" ht="12.75">
      <c r="A107">
        <v>248</v>
      </c>
      <c r="C107">
        <v>0</v>
      </c>
      <c r="D107" t="s">
        <v>9</v>
      </c>
      <c r="E107">
        <v>2</v>
      </c>
      <c r="F107">
        <v>4</v>
      </c>
      <c r="G107">
        <v>2</v>
      </c>
      <c r="H107">
        <v>34</v>
      </c>
      <c r="I107" t="s">
        <v>12</v>
      </c>
      <c r="J107">
        <v>0</v>
      </c>
      <c r="K107">
        <v>4</v>
      </c>
      <c r="L107">
        <v>2</v>
      </c>
      <c r="M107">
        <v>34</v>
      </c>
      <c r="N107" t="s">
        <v>12</v>
      </c>
      <c r="O107">
        <v>0</v>
      </c>
      <c r="P107">
        <v>4</v>
      </c>
      <c r="Q107">
        <v>2</v>
      </c>
      <c r="S107" t="s">
        <v>15</v>
      </c>
    </row>
    <row r="108" spans="1:19" ht="12.75">
      <c r="A108">
        <v>249</v>
      </c>
      <c r="C108">
        <v>0</v>
      </c>
      <c r="D108" t="s">
        <v>9</v>
      </c>
      <c r="E108">
        <v>2</v>
      </c>
      <c r="F108">
        <v>4</v>
      </c>
      <c r="G108">
        <v>2</v>
      </c>
      <c r="H108">
        <v>34</v>
      </c>
      <c r="I108" t="s">
        <v>12</v>
      </c>
      <c r="J108">
        <v>1</v>
      </c>
      <c r="K108">
        <v>4</v>
      </c>
      <c r="L108">
        <v>2</v>
      </c>
      <c r="M108">
        <v>34</v>
      </c>
      <c r="N108" t="s">
        <v>12</v>
      </c>
      <c r="O108">
        <v>1</v>
      </c>
      <c r="P108">
        <v>4</v>
      </c>
      <c r="Q108">
        <v>2</v>
      </c>
      <c r="S108" t="s">
        <v>15</v>
      </c>
    </row>
    <row r="109" spans="1:19" ht="12.75">
      <c r="A109">
        <v>250</v>
      </c>
      <c r="C109">
        <v>0</v>
      </c>
      <c r="D109" t="s">
        <v>9</v>
      </c>
      <c r="E109">
        <v>2</v>
      </c>
      <c r="F109">
        <v>4</v>
      </c>
      <c r="G109">
        <v>2</v>
      </c>
      <c r="H109">
        <v>34</v>
      </c>
      <c r="I109" t="s">
        <v>12</v>
      </c>
      <c r="J109">
        <v>2</v>
      </c>
      <c r="K109">
        <v>4</v>
      </c>
      <c r="L109">
        <v>2</v>
      </c>
      <c r="M109">
        <v>34</v>
      </c>
      <c r="N109" t="s">
        <v>12</v>
      </c>
      <c r="O109">
        <v>2</v>
      </c>
      <c r="P109">
        <v>4</v>
      </c>
      <c r="Q109">
        <v>2</v>
      </c>
      <c r="S109" t="s">
        <v>15</v>
      </c>
    </row>
    <row r="110" spans="1:20" ht="12.75">
      <c r="A110">
        <v>251</v>
      </c>
      <c r="C110">
        <v>0</v>
      </c>
      <c r="D110" t="s">
        <v>12</v>
      </c>
      <c r="E110">
        <v>2</v>
      </c>
      <c r="F110">
        <v>4</v>
      </c>
      <c r="G110">
        <v>2</v>
      </c>
      <c r="H110">
        <v>34</v>
      </c>
      <c r="I110" t="s">
        <v>12</v>
      </c>
      <c r="J110">
        <v>2</v>
      </c>
      <c r="K110">
        <v>4</v>
      </c>
      <c r="L110">
        <v>2</v>
      </c>
      <c r="M110">
        <v>34</v>
      </c>
      <c r="N110" t="s">
        <v>12</v>
      </c>
      <c r="O110">
        <v>2</v>
      </c>
      <c r="P110">
        <v>4</v>
      </c>
      <c r="Q110">
        <v>2</v>
      </c>
      <c r="S110" t="s">
        <v>15</v>
      </c>
      <c r="T110" s="12" t="s">
        <v>161</v>
      </c>
    </row>
    <row r="111" spans="1:20" ht="12.75">
      <c r="A111">
        <v>252</v>
      </c>
      <c r="C111">
        <v>0</v>
      </c>
      <c r="D111" t="s">
        <v>12</v>
      </c>
      <c r="E111">
        <v>0</v>
      </c>
      <c r="F111">
        <v>4</v>
      </c>
      <c r="G111">
        <v>2</v>
      </c>
      <c r="H111">
        <v>34</v>
      </c>
      <c r="I111" t="s">
        <v>12</v>
      </c>
      <c r="J111">
        <v>0</v>
      </c>
      <c r="K111">
        <v>4</v>
      </c>
      <c r="L111">
        <v>2</v>
      </c>
      <c r="M111">
        <v>34</v>
      </c>
      <c r="N111" t="s">
        <v>12</v>
      </c>
      <c r="O111">
        <v>0</v>
      </c>
      <c r="P111">
        <v>4</v>
      </c>
      <c r="Q111">
        <v>2</v>
      </c>
      <c r="S111" t="s">
        <v>15</v>
      </c>
      <c r="T111" s="12" t="s">
        <v>162</v>
      </c>
    </row>
    <row r="112" spans="1:20" ht="12.75">
      <c r="A112">
        <v>253</v>
      </c>
      <c r="C112">
        <v>0</v>
      </c>
      <c r="D112" t="s">
        <v>12</v>
      </c>
      <c r="E112">
        <v>1</v>
      </c>
      <c r="F112">
        <v>4</v>
      </c>
      <c r="G112">
        <v>2</v>
      </c>
      <c r="H112">
        <v>34</v>
      </c>
      <c r="I112" t="s">
        <v>12</v>
      </c>
      <c r="J112">
        <v>1</v>
      </c>
      <c r="K112">
        <v>4</v>
      </c>
      <c r="L112">
        <v>2</v>
      </c>
      <c r="M112">
        <v>34</v>
      </c>
      <c r="N112" t="s">
        <v>12</v>
      </c>
      <c r="O112">
        <v>1</v>
      </c>
      <c r="P112">
        <v>4</v>
      </c>
      <c r="Q112">
        <v>2</v>
      </c>
      <c r="S112" t="s">
        <v>15</v>
      </c>
      <c r="T112" s="12" t="s">
        <v>163</v>
      </c>
    </row>
    <row r="113" spans="1:20" ht="12.75">
      <c r="A113">
        <v>254</v>
      </c>
      <c r="C113">
        <v>0</v>
      </c>
      <c r="D113" t="s">
        <v>12</v>
      </c>
      <c r="E113">
        <v>3</v>
      </c>
      <c r="F113">
        <v>4</v>
      </c>
      <c r="G113">
        <v>2</v>
      </c>
      <c r="H113">
        <v>34</v>
      </c>
      <c r="I113" t="s">
        <v>12</v>
      </c>
      <c r="J113">
        <v>3</v>
      </c>
      <c r="K113">
        <v>4</v>
      </c>
      <c r="L113">
        <v>2</v>
      </c>
      <c r="M113">
        <v>34</v>
      </c>
      <c r="N113" t="s">
        <v>12</v>
      </c>
      <c r="O113">
        <v>3</v>
      </c>
      <c r="P113">
        <v>4</v>
      </c>
      <c r="Q113">
        <v>2</v>
      </c>
      <c r="S113" t="s">
        <v>15</v>
      </c>
      <c r="T113" s="12" t="s">
        <v>164</v>
      </c>
    </row>
    <row r="114" spans="1:21" ht="12.75">
      <c r="A114">
        <v>255</v>
      </c>
      <c r="C114">
        <v>0</v>
      </c>
      <c r="D114" t="s">
        <v>12</v>
      </c>
      <c r="E114">
        <v>3</v>
      </c>
      <c r="F114">
        <v>5</v>
      </c>
      <c r="G114">
        <v>2</v>
      </c>
      <c r="H114">
        <v>34</v>
      </c>
      <c r="I114" t="s">
        <v>12</v>
      </c>
      <c r="J114">
        <v>3</v>
      </c>
      <c r="K114">
        <v>5</v>
      </c>
      <c r="L114">
        <v>2</v>
      </c>
      <c r="M114">
        <v>34</v>
      </c>
      <c r="N114" t="s">
        <v>12</v>
      </c>
      <c r="O114">
        <v>3</v>
      </c>
      <c r="P114">
        <v>6</v>
      </c>
      <c r="Q114">
        <v>2</v>
      </c>
      <c r="S114" t="s">
        <v>15</v>
      </c>
      <c r="T114" s="13" t="s">
        <v>165</v>
      </c>
      <c r="U114" s="13"/>
    </row>
    <row r="115" spans="1:20" ht="12.75">
      <c r="A115">
        <v>256</v>
      </c>
      <c r="C115">
        <v>0</v>
      </c>
      <c r="D115" t="s">
        <v>12</v>
      </c>
      <c r="E115">
        <v>2</v>
      </c>
      <c r="F115">
        <v>5</v>
      </c>
      <c r="G115">
        <v>2</v>
      </c>
      <c r="H115">
        <v>34</v>
      </c>
      <c r="I115" t="s">
        <v>12</v>
      </c>
      <c r="J115">
        <v>2</v>
      </c>
      <c r="K115">
        <v>5</v>
      </c>
      <c r="L115">
        <v>2</v>
      </c>
      <c r="M115">
        <v>34</v>
      </c>
      <c r="N115" t="s">
        <v>12</v>
      </c>
      <c r="O115">
        <v>2</v>
      </c>
      <c r="P115">
        <v>6</v>
      </c>
      <c r="Q115">
        <v>2</v>
      </c>
      <c r="S115" t="s">
        <v>15</v>
      </c>
      <c r="T115" s="13" t="s">
        <v>166</v>
      </c>
    </row>
    <row r="116" spans="1:20" ht="12.75">
      <c r="A116">
        <v>257</v>
      </c>
      <c r="C116">
        <v>0</v>
      </c>
      <c r="D116" t="s">
        <v>12</v>
      </c>
      <c r="E116">
        <v>1</v>
      </c>
      <c r="F116">
        <v>5</v>
      </c>
      <c r="G116">
        <v>2</v>
      </c>
      <c r="H116">
        <v>34</v>
      </c>
      <c r="I116" t="s">
        <v>12</v>
      </c>
      <c r="J116">
        <v>1</v>
      </c>
      <c r="K116">
        <v>5</v>
      </c>
      <c r="L116">
        <v>2</v>
      </c>
      <c r="M116">
        <v>34</v>
      </c>
      <c r="N116" t="s">
        <v>12</v>
      </c>
      <c r="O116">
        <v>1</v>
      </c>
      <c r="P116">
        <v>6</v>
      </c>
      <c r="Q116">
        <v>2</v>
      </c>
      <c r="S116" t="s">
        <v>15</v>
      </c>
      <c r="T116" s="12" t="s">
        <v>167</v>
      </c>
    </row>
    <row r="117" spans="1:20" ht="12.75">
      <c r="A117">
        <v>258</v>
      </c>
      <c r="C117">
        <v>0</v>
      </c>
      <c r="D117" t="s">
        <v>12</v>
      </c>
      <c r="E117">
        <v>0</v>
      </c>
      <c r="F117">
        <v>5</v>
      </c>
      <c r="G117">
        <v>2</v>
      </c>
      <c r="H117">
        <v>34</v>
      </c>
      <c r="I117" t="s">
        <v>12</v>
      </c>
      <c r="J117">
        <v>0</v>
      </c>
      <c r="K117">
        <v>5</v>
      </c>
      <c r="L117">
        <v>2</v>
      </c>
      <c r="M117">
        <v>34</v>
      </c>
      <c r="N117" t="s">
        <v>12</v>
      </c>
      <c r="O117">
        <v>0</v>
      </c>
      <c r="P117">
        <v>6</v>
      </c>
      <c r="Q117">
        <v>2</v>
      </c>
      <c r="S117" t="s">
        <v>15</v>
      </c>
      <c r="T117" s="12" t="s">
        <v>168</v>
      </c>
    </row>
    <row r="118" spans="1:20" ht="12.75">
      <c r="A118">
        <v>259</v>
      </c>
      <c r="C118">
        <v>0</v>
      </c>
      <c r="D118" t="s">
        <v>12</v>
      </c>
      <c r="E118">
        <v>2</v>
      </c>
      <c r="F118">
        <v>4</v>
      </c>
      <c r="G118">
        <v>2</v>
      </c>
      <c r="H118">
        <v>34</v>
      </c>
      <c r="I118" t="s">
        <v>12</v>
      </c>
      <c r="J118">
        <v>2</v>
      </c>
      <c r="K118">
        <v>4</v>
      </c>
      <c r="L118">
        <v>2</v>
      </c>
      <c r="M118">
        <v>34</v>
      </c>
      <c r="N118" t="s">
        <v>12</v>
      </c>
      <c r="O118">
        <v>2</v>
      </c>
      <c r="P118">
        <v>4</v>
      </c>
      <c r="Q118">
        <v>2</v>
      </c>
      <c r="S118" t="s">
        <v>15</v>
      </c>
      <c r="T118" s="13" t="s">
        <v>169</v>
      </c>
    </row>
    <row r="119" spans="1:19" ht="12.75">
      <c r="A119">
        <v>260</v>
      </c>
      <c r="C119">
        <v>0</v>
      </c>
      <c r="D119" t="s">
        <v>12</v>
      </c>
      <c r="E119">
        <v>0</v>
      </c>
      <c r="F119">
        <v>5</v>
      </c>
      <c r="G119">
        <v>2</v>
      </c>
      <c r="H119">
        <v>34</v>
      </c>
      <c r="I119" t="s">
        <v>12</v>
      </c>
      <c r="J119">
        <v>0</v>
      </c>
      <c r="K119">
        <v>5</v>
      </c>
      <c r="L119">
        <v>2</v>
      </c>
      <c r="M119">
        <v>34</v>
      </c>
      <c r="N119" t="s">
        <v>12</v>
      </c>
      <c r="O119">
        <v>0</v>
      </c>
      <c r="P119">
        <v>6</v>
      </c>
      <c r="Q119">
        <v>2</v>
      </c>
      <c r="S119" t="s">
        <v>15</v>
      </c>
    </row>
    <row r="121" ht="12.75">
      <c r="B121" t="s">
        <v>22</v>
      </c>
    </row>
    <row r="122" spans="2:13" ht="12.75">
      <c r="B122" t="s">
        <v>23</v>
      </c>
      <c r="C122" t="s">
        <v>5</v>
      </c>
      <c r="H122" t="s">
        <v>4</v>
      </c>
      <c r="M122" t="s">
        <v>6</v>
      </c>
    </row>
    <row r="123" spans="1:20" ht="12.75">
      <c r="A123" t="s">
        <v>0</v>
      </c>
      <c r="B123" t="s">
        <v>23</v>
      </c>
      <c r="C123" t="s">
        <v>11</v>
      </c>
      <c r="D123" t="s">
        <v>8</v>
      </c>
      <c r="E123" t="s">
        <v>1</v>
      </c>
      <c r="F123" t="s">
        <v>2</v>
      </c>
      <c r="G123" t="s">
        <v>3</v>
      </c>
      <c r="H123" t="s">
        <v>11</v>
      </c>
      <c r="I123" t="s">
        <v>8</v>
      </c>
      <c r="J123" t="s">
        <v>1</v>
      </c>
      <c r="K123" t="s">
        <v>2</v>
      </c>
      <c r="L123" t="s">
        <v>3</v>
      </c>
      <c r="M123" t="s">
        <v>11</v>
      </c>
      <c r="N123" t="s">
        <v>8</v>
      </c>
      <c r="O123" t="s">
        <v>1</v>
      </c>
      <c r="P123" t="s">
        <v>2</v>
      </c>
      <c r="Q123" t="s">
        <v>3</v>
      </c>
      <c r="T123" t="s">
        <v>13</v>
      </c>
    </row>
    <row r="124" spans="1:20" ht="12.75">
      <c r="A124">
        <v>261</v>
      </c>
      <c r="C124">
        <v>0</v>
      </c>
      <c r="D124" t="s">
        <v>12</v>
      </c>
      <c r="E124">
        <v>2</v>
      </c>
      <c r="F124">
        <v>4</v>
      </c>
      <c r="G124">
        <v>2</v>
      </c>
      <c r="H124">
        <v>34</v>
      </c>
      <c r="I124" t="s">
        <v>12</v>
      </c>
      <c r="J124">
        <v>2</v>
      </c>
      <c r="K124">
        <v>4</v>
      </c>
      <c r="L124">
        <v>2</v>
      </c>
      <c r="M124">
        <v>34</v>
      </c>
      <c r="N124" t="s">
        <v>12</v>
      </c>
      <c r="O124">
        <v>2</v>
      </c>
      <c r="P124">
        <v>4</v>
      </c>
      <c r="Q124">
        <v>2</v>
      </c>
      <c r="S124" t="s">
        <v>16</v>
      </c>
      <c r="T124" t="s">
        <v>19</v>
      </c>
    </row>
    <row r="125" spans="1:20" ht="12.75">
      <c r="A125">
        <v>262</v>
      </c>
      <c r="C125">
        <v>0</v>
      </c>
      <c r="D125" t="s">
        <v>12</v>
      </c>
      <c r="E125">
        <v>2</v>
      </c>
      <c r="F125">
        <v>4</v>
      </c>
      <c r="G125">
        <v>2</v>
      </c>
      <c r="H125">
        <v>34</v>
      </c>
      <c r="I125" t="s">
        <v>12</v>
      </c>
      <c r="J125">
        <v>2</v>
      </c>
      <c r="K125">
        <v>4</v>
      </c>
      <c r="L125">
        <v>2</v>
      </c>
      <c r="M125">
        <v>34</v>
      </c>
      <c r="N125" t="s">
        <v>12</v>
      </c>
      <c r="O125">
        <v>2</v>
      </c>
      <c r="P125">
        <v>4</v>
      </c>
      <c r="Q125">
        <v>2</v>
      </c>
      <c r="S125" t="s">
        <v>16</v>
      </c>
      <c r="T125" t="s">
        <v>19</v>
      </c>
    </row>
    <row r="126" spans="1:20" ht="12.75">
      <c r="A126">
        <v>263</v>
      </c>
      <c r="C126">
        <v>0</v>
      </c>
      <c r="D126" t="s">
        <v>12</v>
      </c>
      <c r="E126">
        <v>2</v>
      </c>
      <c r="F126">
        <v>4</v>
      </c>
      <c r="G126">
        <v>2</v>
      </c>
      <c r="H126">
        <v>34</v>
      </c>
      <c r="I126" t="s">
        <v>12</v>
      </c>
      <c r="J126">
        <v>2</v>
      </c>
      <c r="K126">
        <v>4</v>
      </c>
      <c r="L126">
        <v>2</v>
      </c>
      <c r="M126">
        <v>34</v>
      </c>
      <c r="N126" t="s">
        <v>12</v>
      </c>
      <c r="O126">
        <v>2</v>
      </c>
      <c r="P126">
        <v>4</v>
      </c>
      <c r="Q126">
        <v>2</v>
      </c>
      <c r="S126" t="s">
        <v>16</v>
      </c>
      <c r="T126" t="s">
        <v>19</v>
      </c>
    </row>
    <row r="127" spans="1:20" ht="12.75">
      <c r="A127">
        <v>264</v>
      </c>
      <c r="C127">
        <v>0</v>
      </c>
      <c r="D127" t="s">
        <v>12</v>
      </c>
      <c r="E127">
        <v>2</v>
      </c>
      <c r="F127">
        <v>4</v>
      </c>
      <c r="G127">
        <v>2</v>
      </c>
      <c r="H127">
        <v>34</v>
      </c>
      <c r="I127" t="s">
        <v>12</v>
      </c>
      <c r="J127">
        <v>2</v>
      </c>
      <c r="K127">
        <v>4</v>
      </c>
      <c r="L127">
        <v>2</v>
      </c>
      <c r="M127">
        <v>34</v>
      </c>
      <c r="N127" t="s">
        <v>12</v>
      </c>
      <c r="O127">
        <v>2</v>
      </c>
      <c r="P127">
        <v>4</v>
      </c>
      <c r="Q127">
        <v>2</v>
      </c>
      <c r="S127" t="s">
        <v>16</v>
      </c>
      <c r="T127" t="s">
        <v>19</v>
      </c>
    </row>
    <row r="128" spans="1:20" ht="12.75">
      <c r="A128">
        <v>265</v>
      </c>
      <c r="C128">
        <v>0</v>
      </c>
      <c r="D128" t="s">
        <v>12</v>
      </c>
      <c r="E128">
        <v>2</v>
      </c>
      <c r="F128">
        <v>4</v>
      </c>
      <c r="G128">
        <v>2</v>
      </c>
      <c r="H128">
        <v>34</v>
      </c>
      <c r="I128" t="s">
        <v>12</v>
      </c>
      <c r="J128">
        <v>2</v>
      </c>
      <c r="K128">
        <v>4</v>
      </c>
      <c r="L128">
        <v>2</v>
      </c>
      <c r="M128">
        <v>34</v>
      </c>
      <c r="N128" t="s">
        <v>12</v>
      </c>
      <c r="O128">
        <v>2</v>
      </c>
      <c r="P128">
        <v>4</v>
      </c>
      <c r="Q128">
        <v>2</v>
      </c>
      <c r="S128" t="s">
        <v>16</v>
      </c>
      <c r="T128" t="s">
        <v>19</v>
      </c>
    </row>
    <row r="129" spans="1:20" ht="12.75">
      <c r="A129">
        <v>266</v>
      </c>
      <c r="C129">
        <v>0</v>
      </c>
      <c r="D129" t="s">
        <v>12</v>
      </c>
      <c r="E129">
        <v>2</v>
      </c>
      <c r="F129">
        <v>4</v>
      </c>
      <c r="G129">
        <v>2</v>
      </c>
      <c r="H129">
        <v>34</v>
      </c>
      <c r="I129" t="s">
        <v>12</v>
      </c>
      <c r="J129">
        <v>2</v>
      </c>
      <c r="K129">
        <v>4</v>
      </c>
      <c r="L129">
        <v>2</v>
      </c>
      <c r="M129">
        <v>34</v>
      </c>
      <c r="N129" t="s">
        <v>12</v>
      </c>
      <c r="O129">
        <v>2</v>
      </c>
      <c r="P129">
        <v>4</v>
      </c>
      <c r="Q129">
        <v>2</v>
      </c>
      <c r="S129" t="s">
        <v>17</v>
      </c>
      <c r="T129" t="s">
        <v>20</v>
      </c>
    </row>
    <row r="130" spans="1:20" ht="12.75">
      <c r="A130">
        <v>267</v>
      </c>
      <c r="C130">
        <v>0</v>
      </c>
      <c r="D130" t="s">
        <v>12</v>
      </c>
      <c r="E130">
        <v>2</v>
      </c>
      <c r="F130">
        <v>4</v>
      </c>
      <c r="G130">
        <v>2</v>
      </c>
      <c r="H130">
        <v>34</v>
      </c>
      <c r="I130" t="s">
        <v>12</v>
      </c>
      <c r="J130">
        <v>2</v>
      </c>
      <c r="K130">
        <v>4</v>
      </c>
      <c r="L130">
        <v>2</v>
      </c>
      <c r="M130">
        <v>34</v>
      </c>
      <c r="N130" t="s">
        <v>12</v>
      </c>
      <c r="O130">
        <v>2</v>
      </c>
      <c r="P130">
        <v>4</v>
      </c>
      <c r="Q130">
        <v>2</v>
      </c>
      <c r="S130" t="s">
        <v>17</v>
      </c>
      <c r="T130" t="s">
        <v>20</v>
      </c>
    </row>
    <row r="131" spans="1:20" ht="12.75">
      <c r="A131">
        <v>268</v>
      </c>
      <c r="C131">
        <v>0</v>
      </c>
      <c r="D131" t="s">
        <v>12</v>
      </c>
      <c r="E131">
        <v>2</v>
      </c>
      <c r="F131">
        <v>4</v>
      </c>
      <c r="G131">
        <v>2</v>
      </c>
      <c r="H131">
        <v>34</v>
      </c>
      <c r="I131" t="s">
        <v>12</v>
      </c>
      <c r="J131">
        <v>2</v>
      </c>
      <c r="K131">
        <v>4</v>
      </c>
      <c r="L131">
        <v>2</v>
      </c>
      <c r="M131">
        <v>34</v>
      </c>
      <c r="N131" t="s">
        <v>12</v>
      </c>
      <c r="O131">
        <v>2</v>
      </c>
      <c r="P131">
        <v>4</v>
      </c>
      <c r="Q131">
        <v>2</v>
      </c>
      <c r="S131" t="s">
        <v>17</v>
      </c>
      <c r="T131" t="s">
        <v>20</v>
      </c>
    </row>
    <row r="132" spans="1:20" ht="12.75">
      <c r="A132">
        <v>269</v>
      </c>
      <c r="C132">
        <v>0</v>
      </c>
      <c r="D132" t="s">
        <v>12</v>
      </c>
      <c r="E132">
        <v>2</v>
      </c>
      <c r="F132">
        <v>4</v>
      </c>
      <c r="G132">
        <v>2</v>
      </c>
      <c r="H132">
        <v>34</v>
      </c>
      <c r="I132" t="s">
        <v>12</v>
      </c>
      <c r="J132">
        <v>2</v>
      </c>
      <c r="K132">
        <v>4</v>
      </c>
      <c r="L132">
        <v>2</v>
      </c>
      <c r="M132">
        <v>34</v>
      </c>
      <c r="N132" t="s">
        <v>12</v>
      </c>
      <c r="O132">
        <v>2</v>
      </c>
      <c r="P132">
        <v>4</v>
      </c>
      <c r="Q132">
        <v>2</v>
      </c>
      <c r="S132" t="s">
        <v>17</v>
      </c>
      <c r="T132" t="s">
        <v>20</v>
      </c>
    </row>
    <row r="133" spans="1:20" ht="12.75">
      <c r="A133">
        <v>270</v>
      </c>
      <c r="C133">
        <v>0</v>
      </c>
      <c r="D133" t="s">
        <v>12</v>
      </c>
      <c r="E133">
        <v>2</v>
      </c>
      <c r="F133">
        <v>4</v>
      </c>
      <c r="G133">
        <v>2</v>
      </c>
      <c r="H133">
        <v>34</v>
      </c>
      <c r="I133" t="s">
        <v>12</v>
      </c>
      <c r="J133">
        <v>2</v>
      </c>
      <c r="K133">
        <v>4</v>
      </c>
      <c r="L133">
        <v>2</v>
      </c>
      <c r="M133">
        <v>34</v>
      </c>
      <c r="N133" t="s">
        <v>12</v>
      </c>
      <c r="O133">
        <v>2</v>
      </c>
      <c r="P133">
        <v>4</v>
      </c>
      <c r="Q133">
        <v>2</v>
      </c>
      <c r="S133" t="s">
        <v>17</v>
      </c>
      <c r="T133" t="s">
        <v>20</v>
      </c>
    </row>
    <row r="134" spans="1:20" ht="12.75">
      <c r="A134">
        <v>271</v>
      </c>
      <c r="C134">
        <v>0</v>
      </c>
      <c r="D134" t="s">
        <v>12</v>
      </c>
      <c r="E134">
        <v>2</v>
      </c>
      <c r="F134">
        <v>4</v>
      </c>
      <c r="G134">
        <v>2</v>
      </c>
      <c r="H134">
        <v>34</v>
      </c>
      <c r="I134" t="s">
        <v>12</v>
      </c>
      <c r="J134">
        <v>2</v>
      </c>
      <c r="K134">
        <v>4</v>
      </c>
      <c r="L134">
        <v>2</v>
      </c>
      <c r="M134">
        <v>34</v>
      </c>
      <c r="N134" t="s">
        <v>12</v>
      </c>
      <c r="O134">
        <v>2</v>
      </c>
      <c r="P134">
        <v>4</v>
      </c>
      <c r="Q134">
        <v>2</v>
      </c>
      <c r="S134" t="s">
        <v>18</v>
      </c>
      <c r="T134" t="s">
        <v>21</v>
      </c>
    </row>
    <row r="135" spans="1:20" ht="12.75">
      <c r="A135">
        <v>272</v>
      </c>
      <c r="C135">
        <v>0</v>
      </c>
      <c r="D135" t="s">
        <v>12</v>
      </c>
      <c r="E135">
        <v>2</v>
      </c>
      <c r="F135">
        <v>4</v>
      </c>
      <c r="G135">
        <v>2</v>
      </c>
      <c r="H135">
        <v>34</v>
      </c>
      <c r="I135" t="s">
        <v>12</v>
      </c>
      <c r="J135">
        <v>2</v>
      </c>
      <c r="K135">
        <v>4</v>
      </c>
      <c r="L135">
        <v>2</v>
      </c>
      <c r="M135">
        <v>34</v>
      </c>
      <c r="N135" t="s">
        <v>12</v>
      </c>
      <c r="O135">
        <v>2</v>
      </c>
      <c r="P135">
        <v>4</v>
      </c>
      <c r="Q135">
        <v>2</v>
      </c>
      <c r="S135" t="s">
        <v>18</v>
      </c>
      <c r="T135" t="s">
        <v>21</v>
      </c>
    </row>
    <row r="136" spans="1:20" ht="12.75">
      <c r="A136">
        <v>273</v>
      </c>
      <c r="C136">
        <v>0</v>
      </c>
      <c r="D136" t="s">
        <v>12</v>
      </c>
      <c r="E136">
        <v>2</v>
      </c>
      <c r="F136">
        <v>4</v>
      </c>
      <c r="G136">
        <v>2</v>
      </c>
      <c r="H136">
        <v>34</v>
      </c>
      <c r="I136" t="s">
        <v>12</v>
      </c>
      <c r="J136">
        <v>2</v>
      </c>
      <c r="K136">
        <v>4</v>
      </c>
      <c r="L136">
        <v>2</v>
      </c>
      <c r="M136">
        <v>34</v>
      </c>
      <c r="N136" t="s">
        <v>12</v>
      </c>
      <c r="O136">
        <v>2</v>
      </c>
      <c r="P136">
        <v>4</v>
      </c>
      <c r="Q136">
        <v>2</v>
      </c>
      <c r="S136" t="s">
        <v>18</v>
      </c>
      <c r="T136" t="s">
        <v>21</v>
      </c>
    </row>
  </sheetData>
  <printOptions/>
  <pageMargins left="0.75" right="0.75" top="1" bottom="1" header="0.5" footer="0.5"/>
  <pageSetup horizontalDpi="1200" verticalDpi="12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89"/>
  <sheetViews>
    <sheetView workbookViewId="0" topLeftCell="H50">
      <selection activeCell="I67" sqref="I67"/>
    </sheetView>
  </sheetViews>
  <sheetFormatPr defaultColWidth="9.140625" defaultRowHeight="12.75"/>
  <cols>
    <col min="1" max="1" width="2.00390625" style="0" customWidth="1"/>
    <col min="2" max="2" width="6.421875" style="0" customWidth="1"/>
    <col min="4" max="4" width="9.28125" style="0" customWidth="1"/>
    <col min="9" max="9" width="10.421875" style="0" customWidth="1"/>
    <col min="10" max="10" width="11.00390625" style="0" customWidth="1"/>
    <col min="11" max="11" width="6.8515625" style="0" customWidth="1"/>
    <col min="12" max="12" width="8.00390625" style="0" customWidth="1"/>
    <col min="13" max="14" width="6.421875" style="0" customWidth="1"/>
    <col min="15" max="15" width="12.28125" style="0" customWidth="1"/>
    <col min="16" max="16" width="9.8515625" style="0" customWidth="1"/>
    <col min="18" max="18" width="11.28125" style="0" customWidth="1"/>
    <col min="19" max="19" width="7.00390625" style="0" customWidth="1"/>
    <col min="20" max="20" width="6.00390625" style="0" customWidth="1"/>
    <col min="21" max="21" width="10.140625" style="0" customWidth="1"/>
    <col min="23" max="23" width="6.28125" style="0" customWidth="1"/>
    <col min="24" max="24" width="10.140625" style="0" customWidth="1"/>
    <col min="25" max="25" width="6.57421875" style="0" customWidth="1"/>
    <col min="28" max="28" width="12.57421875" style="0" customWidth="1"/>
  </cols>
  <sheetData>
    <row r="1" spans="2:3" ht="12.75">
      <c r="B1" s="1" t="s">
        <v>67</v>
      </c>
      <c r="C1" s="1"/>
    </row>
    <row r="2" spans="14:24" ht="12.75">
      <c r="N2" s="12" t="s">
        <v>154</v>
      </c>
      <c r="Q2" t="s">
        <v>53</v>
      </c>
      <c r="W2" t="s">
        <v>52</v>
      </c>
      <c r="X2" s="4"/>
    </row>
    <row r="3" spans="12:28" ht="12.75">
      <c r="L3" s="3" t="s">
        <v>108</v>
      </c>
      <c r="M3" s="3" t="s">
        <v>151</v>
      </c>
      <c r="N3" s="14" t="s">
        <v>152</v>
      </c>
      <c r="O3" s="5" t="s">
        <v>27</v>
      </c>
      <c r="P3" s="5"/>
      <c r="Q3" s="5"/>
      <c r="R3" s="5" t="s">
        <v>28</v>
      </c>
      <c r="S3" s="5"/>
      <c r="T3" s="5"/>
      <c r="U3" s="5" t="s">
        <v>29</v>
      </c>
      <c r="V3" s="5"/>
      <c r="W3" s="5"/>
      <c r="X3" s="5" t="s">
        <v>30</v>
      </c>
      <c r="Y3" s="5"/>
      <c r="AB3" s="5" t="s">
        <v>88</v>
      </c>
    </row>
    <row r="4" spans="2:29" ht="12.75">
      <c r="B4" s="3" t="s">
        <v>0</v>
      </c>
      <c r="C4" s="3" t="s">
        <v>65</v>
      </c>
      <c r="D4" s="3" t="s">
        <v>66</v>
      </c>
      <c r="E4" s="3" t="s">
        <v>41</v>
      </c>
      <c r="F4" s="3" t="s">
        <v>36</v>
      </c>
      <c r="G4" s="3" t="s">
        <v>35</v>
      </c>
      <c r="H4" s="3" t="s">
        <v>40</v>
      </c>
      <c r="I4" s="3" t="s">
        <v>68</v>
      </c>
      <c r="J4" s="3" t="s">
        <v>58</v>
      </c>
      <c r="K4" s="3" t="s">
        <v>61</v>
      </c>
      <c r="L4" s="3" t="s">
        <v>109</v>
      </c>
      <c r="M4" s="3" t="s">
        <v>150</v>
      </c>
      <c r="N4" s="3" t="s">
        <v>153</v>
      </c>
      <c r="O4" s="3" t="s">
        <v>49</v>
      </c>
      <c r="P4" s="3" t="s">
        <v>1</v>
      </c>
      <c r="Q4" s="3" t="s">
        <v>11</v>
      </c>
      <c r="R4" s="3" t="s">
        <v>1</v>
      </c>
      <c r="S4" s="3" t="s">
        <v>11</v>
      </c>
      <c r="T4" s="3"/>
      <c r="U4" s="3" t="s">
        <v>49</v>
      </c>
      <c r="V4" s="3" t="s">
        <v>1</v>
      </c>
      <c r="W4" s="3" t="s">
        <v>11</v>
      </c>
      <c r="X4" s="3" t="s">
        <v>1</v>
      </c>
      <c r="Y4" s="3" t="s">
        <v>11</v>
      </c>
      <c r="Z4" s="3" t="s">
        <v>1</v>
      </c>
      <c r="AA4" s="3" t="s">
        <v>45</v>
      </c>
      <c r="AB4" s="3" t="s">
        <v>87</v>
      </c>
      <c r="AC4" s="3" t="s">
        <v>13</v>
      </c>
    </row>
    <row r="5" spans="2:31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  <c r="AE5" s="7"/>
    </row>
    <row r="6" spans="2:31" ht="12.75">
      <c r="B6" s="6">
        <v>282</v>
      </c>
      <c r="C6" s="6"/>
      <c r="D6" s="6">
        <v>8147</v>
      </c>
      <c r="E6" s="6">
        <v>3500</v>
      </c>
      <c r="F6" s="6" t="s">
        <v>37</v>
      </c>
      <c r="G6" s="6" t="s">
        <v>38</v>
      </c>
      <c r="H6" s="6" t="s">
        <v>39</v>
      </c>
      <c r="I6" s="8" t="s">
        <v>39</v>
      </c>
      <c r="J6" s="6" t="s">
        <v>102</v>
      </c>
      <c r="K6" s="8" t="s">
        <v>107</v>
      </c>
      <c r="L6" s="8" t="s">
        <v>39</v>
      </c>
      <c r="M6" s="10">
        <v>0</v>
      </c>
      <c r="N6" s="8">
        <v>10</v>
      </c>
      <c r="O6" s="6" t="s">
        <v>95</v>
      </c>
      <c r="P6">
        <v>2</v>
      </c>
      <c r="Q6">
        <v>0</v>
      </c>
      <c r="R6">
        <v>2</v>
      </c>
      <c r="S6">
        <v>0</v>
      </c>
      <c r="T6" s="6"/>
      <c r="U6" s="6" t="s">
        <v>62</v>
      </c>
      <c r="V6">
        <v>2</v>
      </c>
      <c r="W6">
        <v>34</v>
      </c>
      <c r="X6">
        <v>2</v>
      </c>
      <c r="Y6">
        <v>34</v>
      </c>
      <c r="Z6">
        <v>2</v>
      </c>
      <c r="AA6" s="6">
        <v>0</v>
      </c>
      <c r="AB6" s="6" t="s">
        <v>90</v>
      </c>
      <c r="AC6" s="6"/>
      <c r="AD6" s="7"/>
      <c r="AE6" s="7"/>
    </row>
    <row r="7" spans="2:31" ht="12.75">
      <c r="B7" s="6">
        <v>283</v>
      </c>
      <c r="C7" s="6"/>
      <c r="D7" s="6">
        <v>11943</v>
      </c>
      <c r="E7" s="6">
        <v>3500</v>
      </c>
      <c r="F7" s="6" t="s">
        <v>37</v>
      </c>
      <c r="G7" s="6" t="s">
        <v>38</v>
      </c>
      <c r="H7" s="6" t="s">
        <v>39</v>
      </c>
      <c r="I7" s="8" t="s">
        <v>39</v>
      </c>
      <c r="J7" s="6" t="s">
        <v>102</v>
      </c>
      <c r="K7" s="8" t="s">
        <v>107</v>
      </c>
      <c r="L7" s="8" t="s">
        <v>39</v>
      </c>
      <c r="M7" s="10">
        <v>0</v>
      </c>
      <c r="N7" s="8">
        <v>10</v>
      </c>
      <c r="O7" s="6" t="s">
        <v>95</v>
      </c>
      <c r="P7">
        <v>2</v>
      </c>
      <c r="Q7">
        <v>0</v>
      </c>
      <c r="R7">
        <v>2</v>
      </c>
      <c r="S7">
        <v>0</v>
      </c>
      <c r="T7" s="6"/>
      <c r="U7" s="6" t="s">
        <v>62</v>
      </c>
      <c r="V7">
        <v>2</v>
      </c>
      <c r="W7">
        <v>34</v>
      </c>
      <c r="X7">
        <v>2</v>
      </c>
      <c r="Y7">
        <v>34</v>
      </c>
      <c r="Z7">
        <v>2</v>
      </c>
      <c r="AA7" s="6">
        <v>0</v>
      </c>
      <c r="AB7" s="6" t="s">
        <v>90</v>
      </c>
      <c r="AC7" s="6"/>
      <c r="AD7" s="7"/>
      <c r="AE7" s="7"/>
    </row>
    <row r="8" spans="2:31" ht="12.75">
      <c r="B8" s="6">
        <v>284</v>
      </c>
      <c r="C8" s="6"/>
      <c r="D8" s="6">
        <v>4524</v>
      </c>
      <c r="E8" s="6">
        <v>3500</v>
      </c>
      <c r="F8" s="8" t="s">
        <v>37</v>
      </c>
      <c r="G8" s="6" t="s">
        <v>38</v>
      </c>
      <c r="H8" s="6" t="s">
        <v>39</v>
      </c>
      <c r="I8" s="8" t="s">
        <v>38</v>
      </c>
      <c r="J8" s="6" t="s">
        <v>102</v>
      </c>
      <c r="K8" s="8" t="s">
        <v>107</v>
      </c>
      <c r="L8" s="8" t="s">
        <v>39</v>
      </c>
      <c r="M8" s="10">
        <v>0</v>
      </c>
      <c r="N8" s="8">
        <v>10</v>
      </c>
      <c r="O8" s="6" t="s">
        <v>95</v>
      </c>
      <c r="P8">
        <v>2</v>
      </c>
      <c r="Q8">
        <v>0</v>
      </c>
      <c r="R8">
        <v>2</v>
      </c>
      <c r="S8">
        <v>0</v>
      </c>
      <c r="T8" s="6"/>
      <c r="U8" s="6" t="s">
        <v>62</v>
      </c>
      <c r="V8">
        <v>2</v>
      </c>
      <c r="W8">
        <v>34</v>
      </c>
      <c r="X8">
        <v>2</v>
      </c>
      <c r="Y8">
        <v>34</v>
      </c>
      <c r="Z8">
        <v>2</v>
      </c>
      <c r="AA8" s="6">
        <v>0</v>
      </c>
      <c r="AB8" s="6" t="s">
        <v>90</v>
      </c>
      <c r="AC8" s="6"/>
      <c r="AD8" s="7"/>
      <c r="AE8" s="7"/>
    </row>
    <row r="9" spans="2:31" ht="12.75">
      <c r="B9" s="8">
        <v>285</v>
      </c>
      <c r="C9" s="6"/>
      <c r="D9" s="8">
        <v>7649</v>
      </c>
      <c r="E9" s="8">
        <v>3500</v>
      </c>
      <c r="F9" s="8" t="s">
        <v>37</v>
      </c>
      <c r="G9" s="8" t="s">
        <v>38</v>
      </c>
      <c r="H9" s="8" t="s">
        <v>39</v>
      </c>
      <c r="I9" s="8" t="s">
        <v>39</v>
      </c>
      <c r="J9" s="6" t="s">
        <v>102</v>
      </c>
      <c r="K9" s="8" t="s">
        <v>107</v>
      </c>
      <c r="L9" s="8" t="s">
        <v>39</v>
      </c>
      <c r="M9" s="10">
        <v>0</v>
      </c>
      <c r="N9" s="8">
        <v>10</v>
      </c>
      <c r="O9" s="6" t="s">
        <v>95</v>
      </c>
      <c r="P9">
        <v>2</v>
      </c>
      <c r="Q9">
        <v>0</v>
      </c>
      <c r="R9">
        <v>2</v>
      </c>
      <c r="S9">
        <v>0</v>
      </c>
      <c r="T9" s="6"/>
      <c r="U9" s="6" t="s">
        <v>62</v>
      </c>
      <c r="V9">
        <v>2</v>
      </c>
      <c r="W9">
        <v>34</v>
      </c>
      <c r="X9">
        <v>2</v>
      </c>
      <c r="Y9">
        <v>34</v>
      </c>
      <c r="Z9">
        <v>2</v>
      </c>
      <c r="AA9" s="6">
        <v>0</v>
      </c>
      <c r="AB9" s="6" t="s">
        <v>90</v>
      </c>
      <c r="AC9" s="16" t="s">
        <v>178</v>
      </c>
      <c r="AD9" s="7"/>
      <c r="AE9" s="7"/>
    </row>
    <row r="10" spans="3:31" ht="12.7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7"/>
      <c r="AE10" s="7"/>
    </row>
    <row r="11" spans="2:31" ht="12.75">
      <c r="B11" s="6">
        <v>291</v>
      </c>
      <c r="C11">
        <f>HEX2DEC("199f6")</f>
        <v>104950</v>
      </c>
      <c r="D11" s="6"/>
      <c r="E11" s="6">
        <v>3500</v>
      </c>
      <c r="F11" s="6" t="s">
        <v>76</v>
      </c>
      <c r="G11" s="6" t="s">
        <v>38</v>
      </c>
      <c r="H11" s="6" t="s">
        <v>39</v>
      </c>
      <c r="I11" s="8" t="s">
        <v>39</v>
      </c>
      <c r="J11" s="6" t="s">
        <v>102</v>
      </c>
      <c r="K11" s="6">
        <v>614</v>
      </c>
      <c r="L11" s="8" t="s">
        <v>39</v>
      </c>
      <c r="M11" s="10">
        <v>3</v>
      </c>
      <c r="N11" s="8">
        <v>10</v>
      </c>
      <c r="O11" s="6" t="s">
        <v>95</v>
      </c>
      <c r="P11">
        <v>2</v>
      </c>
      <c r="Q11">
        <v>0</v>
      </c>
      <c r="R11">
        <v>2</v>
      </c>
      <c r="S11">
        <v>0</v>
      </c>
      <c r="T11" s="6"/>
      <c r="U11" s="6" t="s">
        <v>62</v>
      </c>
      <c r="V11">
        <v>2</v>
      </c>
      <c r="W11">
        <v>34</v>
      </c>
      <c r="X11">
        <v>2</v>
      </c>
      <c r="Y11">
        <v>34</v>
      </c>
      <c r="Z11">
        <v>2</v>
      </c>
      <c r="AA11" s="6">
        <v>0</v>
      </c>
      <c r="AB11" s="6" t="s">
        <v>90</v>
      </c>
      <c r="AC11" s="6"/>
      <c r="AD11" s="7"/>
      <c r="AE11" s="7"/>
    </row>
    <row r="12" spans="2:31" ht="12.7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 t="s">
        <v>103</v>
      </c>
      <c r="AD12" s="7"/>
      <c r="AE12" s="7"/>
    </row>
    <row r="13" spans="2:31" ht="12.75">
      <c r="B13" s="6">
        <v>292</v>
      </c>
      <c r="C13">
        <f>HEX2DEC("0132e8")</f>
        <v>78568</v>
      </c>
      <c r="D13" s="6">
        <v>36207</v>
      </c>
      <c r="E13" s="6">
        <v>3500</v>
      </c>
      <c r="F13" s="6" t="s">
        <v>76</v>
      </c>
      <c r="G13" s="6" t="s">
        <v>38</v>
      </c>
      <c r="H13" s="6" t="s">
        <v>39</v>
      </c>
      <c r="I13" s="8" t="s">
        <v>39</v>
      </c>
      <c r="J13" s="6" t="s">
        <v>59</v>
      </c>
      <c r="K13" s="6">
        <v>614</v>
      </c>
      <c r="L13" s="8" t="s">
        <v>39</v>
      </c>
      <c r="M13" s="8">
        <v>1</v>
      </c>
      <c r="N13" s="8">
        <v>10</v>
      </c>
      <c r="O13" s="6" t="s">
        <v>95</v>
      </c>
      <c r="P13">
        <v>2</v>
      </c>
      <c r="Q13">
        <v>0</v>
      </c>
      <c r="R13">
        <v>2</v>
      </c>
      <c r="S13">
        <v>0</v>
      </c>
      <c r="T13" s="6"/>
      <c r="U13" s="6" t="s">
        <v>62</v>
      </c>
      <c r="V13">
        <v>2</v>
      </c>
      <c r="W13">
        <v>34</v>
      </c>
      <c r="X13">
        <v>2</v>
      </c>
      <c r="Y13">
        <v>34</v>
      </c>
      <c r="Z13">
        <v>2</v>
      </c>
      <c r="AA13" s="6">
        <v>0</v>
      </c>
      <c r="AB13" s="6" t="s">
        <v>90</v>
      </c>
      <c r="AC13" s="16" t="s">
        <v>179</v>
      </c>
      <c r="AD13" s="7"/>
      <c r="AE13" s="7"/>
    </row>
    <row r="14" spans="2:31" ht="12.75">
      <c r="B14" s="6">
        <v>293</v>
      </c>
      <c r="C14">
        <f>HEX2DEC("022e35")</f>
        <v>142901</v>
      </c>
      <c r="D14" s="6">
        <v>35878</v>
      </c>
      <c r="E14" s="6">
        <v>3500</v>
      </c>
      <c r="F14" s="6" t="s">
        <v>76</v>
      </c>
      <c r="G14" s="6" t="s">
        <v>38</v>
      </c>
      <c r="H14" s="6" t="s">
        <v>39</v>
      </c>
      <c r="I14" s="8" t="s">
        <v>39</v>
      </c>
      <c r="J14" s="6" t="s">
        <v>59</v>
      </c>
      <c r="K14" s="6">
        <v>614</v>
      </c>
      <c r="L14" s="8" t="s">
        <v>39</v>
      </c>
      <c r="M14" s="8">
        <v>1</v>
      </c>
      <c r="N14" s="8">
        <v>10</v>
      </c>
      <c r="O14" s="6" t="s">
        <v>95</v>
      </c>
      <c r="P14">
        <v>2</v>
      </c>
      <c r="Q14">
        <v>0</v>
      </c>
      <c r="R14">
        <v>2</v>
      </c>
      <c r="S14">
        <v>0</v>
      </c>
      <c r="T14" s="6"/>
      <c r="U14" s="6" t="s">
        <v>62</v>
      </c>
      <c r="V14">
        <v>2</v>
      </c>
      <c r="W14">
        <v>34</v>
      </c>
      <c r="X14">
        <v>2</v>
      </c>
      <c r="Y14">
        <v>34</v>
      </c>
      <c r="Z14">
        <v>2</v>
      </c>
      <c r="AA14" s="6">
        <v>0</v>
      </c>
      <c r="AB14" s="6" t="s">
        <v>90</v>
      </c>
      <c r="AC14" s="10" t="s">
        <v>180</v>
      </c>
      <c r="AD14" s="7"/>
      <c r="AE14" s="7"/>
    </row>
    <row r="15" spans="2:31" ht="12.75">
      <c r="B15" s="6"/>
      <c r="C15" s="6"/>
      <c r="D15" s="6"/>
      <c r="E15" s="6"/>
      <c r="F15" s="6"/>
      <c r="G15" s="6"/>
      <c r="H15" s="6"/>
      <c r="I15" s="8"/>
      <c r="J15" s="6"/>
      <c r="K15" s="6"/>
      <c r="L15" s="6"/>
      <c r="M15" s="6"/>
      <c r="N15" s="6"/>
      <c r="O15" s="6"/>
      <c r="T15" s="6"/>
      <c r="U15" s="6"/>
      <c r="AA15" s="6"/>
      <c r="AB15" s="6"/>
      <c r="AC15" s="6" t="s">
        <v>101</v>
      </c>
      <c r="AD15" s="7"/>
      <c r="AE15" s="7"/>
    </row>
    <row r="16" spans="2:31" ht="12.75">
      <c r="B16" s="6">
        <v>296</v>
      </c>
      <c r="C16">
        <f>HEX2DEC("d1a72")</f>
        <v>858738</v>
      </c>
      <c r="D16" s="6">
        <v>14682</v>
      </c>
      <c r="E16" s="6">
        <v>3500</v>
      </c>
      <c r="F16" s="6" t="s">
        <v>76</v>
      </c>
      <c r="G16" s="6" t="s">
        <v>38</v>
      </c>
      <c r="H16" s="6" t="s">
        <v>39</v>
      </c>
      <c r="I16" s="8" t="s">
        <v>38</v>
      </c>
      <c r="J16" s="6" t="s">
        <v>59</v>
      </c>
      <c r="K16" s="6">
        <v>614</v>
      </c>
      <c r="L16" s="8" t="s">
        <v>39</v>
      </c>
      <c r="M16" s="8">
        <v>1</v>
      </c>
      <c r="N16" s="8">
        <v>10</v>
      </c>
      <c r="O16" s="6" t="s">
        <v>95</v>
      </c>
      <c r="P16">
        <v>2</v>
      </c>
      <c r="Q16">
        <v>0</v>
      </c>
      <c r="R16">
        <v>2</v>
      </c>
      <c r="S16">
        <v>0</v>
      </c>
      <c r="T16" s="6"/>
      <c r="U16" s="6" t="s">
        <v>62</v>
      </c>
      <c r="V16">
        <v>2</v>
      </c>
      <c r="W16">
        <v>34</v>
      </c>
      <c r="X16">
        <v>2</v>
      </c>
      <c r="Y16">
        <v>34</v>
      </c>
      <c r="Z16">
        <v>2</v>
      </c>
      <c r="AA16" s="6">
        <v>0</v>
      </c>
      <c r="AB16" s="6" t="s">
        <v>90</v>
      </c>
      <c r="AC16" s="9" t="s">
        <v>159</v>
      </c>
      <c r="AD16" s="7"/>
      <c r="AE16" s="7"/>
    </row>
    <row r="17" spans="2:31" ht="12.75">
      <c r="B17" s="6">
        <v>297</v>
      </c>
      <c r="C17">
        <f>HEX2DEC("072f2f")</f>
        <v>470831</v>
      </c>
      <c r="D17" s="8">
        <v>12629</v>
      </c>
      <c r="E17" s="6">
        <v>3500</v>
      </c>
      <c r="F17" s="6" t="s">
        <v>76</v>
      </c>
      <c r="G17" s="6" t="s">
        <v>38</v>
      </c>
      <c r="H17" s="6" t="s">
        <v>39</v>
      </c>
      <c r="I17" s="8" t="s">
        <v>38</v>
      </c>
      <c r="J17" s="6" t="s">
        <v>59</v>
      </c>
      <c r="K17" s="6">
        <v>614</v>
      </c>
      <c r="L17" s="8" t="s">
        <v>39</v>
      </c>
      <c r="M17" s="8">
        <v>1</v>
      </c>
      <c r="N17" s="8">
        <v>10</v>
      </c>
      <c r="O17" s="6" t="s">
        <v>95</v>
      </c>
      <c r="P17">
        <v>2</v>
      </c>
      <c r="Q17">
        <v>0</v>
      </c>
      <c r="R17">
        <v>2</v>
      </c>
      <c r="S17">
        <v>0</v>
      </c>
      <c r="T17" s="6"/>
      <c r="U17" s="6" t="s">
        <v>62</v>
      </c>
      <c r="V17">
        <v>2</v>
      </c>
      <c r="W17">
        <v>34</v>
      </c>
      <c r="X17">
        <v>2</v>
      </c>
      <c r="Y17">
        <v>34</v>
      </c>
      <c r="Z17">
        <v>2</v>
      </c>
      <c r="AA17" s="6">
        <v>0</v>
      </c>
      <c r="AB17" s="6" t="s">
        <v>90</v>
      </c>
      <c r="AC17" s="8" t="s">
        <v>155</v>
      </c>
      <c r="AD17" s="7"/>
      <c r="AE17" s="7"/>
    </row>
    <row r="18" spans="2:31" ht="12.75">
      <c r="B18" s="6">
        <v>298</v>
      </c>
      <c r="C18">
        <f>HEX2DEC("27d2c6")</f>
        <v>2609862</v>
      </c>
      <c r="D18" s="8">
        <v>47276</v>
      </c>
      <c r="E18" s="6">
        <v>3500</v>
      </c>
      <c r="F18" s="6" t="s">
        <v>76</v>
      </c>
      <c r="G18" s="6" t="s">
        <v>38</v>
      </c>
      <c r="H18" s="6" t="s">
        <v>39</v>
      </c>
      <c r="I18" s="8" t="s">
        <v>38</v>
      </c>
      <c r="J18" s="6" t="s">
        <v>59</v>
      </c>
      <c r="K18" s="6">
        <v>614</v>
      </c>
      <c r="L18" s="8" t="s">
        <v>39</v>
      </c>
      <c r="M18" s="8">
        <v>1</v>
      </c>
      <c r="N18" s="8">
        <v>10</v>
      </c>
      <c r="O18" s="6" t="s">
        <v>95</v>
      </c>
      <c r="P18">
        <v>2</v>
      </c>
      <c r="Q18">
        <v>0</v>
      </c>
      <c r="R18">
        <v>2</v>
      </c>
      <c r="S18">
        <v>0</v>
      </c>
      <c r="T18" s="6"/>
      <c r="U18" s="6" t="s">
        <v>62</v>
      </c>
      <c r="V18">
        <v>2</v>
      </c>
      <c r="W18">
        <v>34</v>
      </c>
      <c r="X18">
        <v>2</v>
      </c>
      <c r="Y18">
        <v>34</v>
      </c>
      <c r="Z18">
        <v>2</v>
      </c>
      <c r="AA18" s="6">
        <v>0</v>
      </c>
      <c r="AB18" s="6" t="s">
        <v>90</v>
      </c>
      <c r="AC18" s="8" t="s">
        <v>156</v>
      </c>
      <c r="AD18" s="7"/>
      <c r="AE18" s="7"/>
    </row>
    <row r="19" spans="2:31" ht="12.75">
      <c r="B19" s="6">
        <v>299</v>
      </c>
      <c r="C19">
        <f>HEX2DEC("9f424")</f>
        <v>652324</v>
      </c>
      <c r="D19" s="8">
        <v>10506</v>
      </c>
      <c r="E19" s="6">
        <v>3500</v>
      </c>
      <c r="F19" s="6" t="s">
        <v>76</v>
      </c>
      <c r="G19" s="6" t="s">
        <v>38</v>
      </c>
      <c r="H19" s="6" t="s">
        <v>39</v>
      </c>
      <c r="I19" s="8" t="s">
        <v>39</v>
      </c>
      <c r="J19" s="6" t="s">
        <v>59</v>
      </c>
      <c r="K19" s="6">
        <v>614</v>
      </c>
      <c r="L19" s="8" t="s">
        <v>39</v>
      </c>
      <c r="M19" s="8">
        <v>1</v>
      </c>
      <c r="N19" s="8">
        <v>10</v>
      </c>
      <c r="O19" s="6" t="s">
        <v>95</v>
      </c>
      <c r="P19">
        <v>2</v>
      </c>
      <c r="Q19">
        <v>0</v>
      </c>
      <c r="R19">
        <v>2</v>
      </c>
      <c r="S19">
        <v>0</v>
      </c>
      <c r="T19" s="6"/>
      <c r="U19" s="6" t="s">
        <v>62</v>
      </c>
      <c r="V19">
        <v>2</v>
      </c>
      <c r="W19">
        <v>34</v>
      </c>
      <c r="X19">
        <v>2</v>
      </c>
      <c r="Y19">
        <v>34</v>
      </c>
      <c r="Z19">
        <v>2</v>
      </c>
      <c r="AA19" s="6">
        <v>0</v>
      </c>
      <c r="AB19" s="6" t="s">
        <v>90</v>
      </c>
      <c r="AC19" s="8" t="s">
        <v>156</v>
      </c>
      <c r="AD19" s="7"/>
      <c r="AE19" s="7"/>
    </row>
    <row r="20" spans="2:31" ht="12.75">
      <c r="B20" s="6">
        <v>301</v>
      </c>
      <c r="C20">
        <f>HEX2DEC("10a94b")</f>
        <v>1091915</v>
      </c>
      <c r="D20" s="6">
        <v>18353</v>
      </c>
      <c r="E20" s="6">
        <v>3500</v>
      </c>
      <c r="F20" s="6" t="s">
        <v>76</v>
      </c>
      <c r="G20" s="6" t="s">
        <v>38</v>
      </c>
      <c r="H20" s="6" t="s">
        <v>39</v>
      </c>
      <c r="I20" s="8" t="s">
        <v>39</v>
      </c>
      <c r="J20" s="6" t="s">
        <v>59</v>
      </c>
      <c r="K20" s="6">
        <v>614</v>
      </c>
      <c r="L20" s="8" t="s">
        <v>39</v>
      </c>
      <c r="M20" s="8">
        <v>1</v>
      </c>
      <c r="N20" s="8">
        <v>10</v>
      </c>
      <c r="O20" s="6" t="s">
        <v>95</v>
      </c>
      <c r="P20">
        <v>2</v>
      </c>
      <c r="Q20">
        <v>0</v>
      </c>
      <c r="R20">
        <v>2</v>
      </c>
      <c r="S20">
        <v>0</v>
      </c>
      <c r="T20" s="6"/>
      <c r="U20" s="6" t="s">
        <v>62</v>
      </c>
      <c r="V20">
        <v>2</v>
      </c>
      <c r="W20">
        <v>34</v>
      </c>
      <c r="X20">
        <v>2</v>
      </c>
      <c r="Y20">
        <v>34</v>
      </c>
      <c r="Z20">
        <v>2</v>
      </c>
      <c r="AA20" s="6">
        <v>0</v>
      </c>
      <c r="AB20" s="6" t="s">
        <v>91</v>
      </c>
      <c r="AC20" s="6" t="s">
        <v>158</v>
      </c>
      <c r="AD20" s="7"/>
      <c r="AE20" s="7"/>
    </row>
    <row r="21" spans="2:31" ht="12.75">
      <c r="B21" s="6">
        <v>302</v>
      </c>
      <c r="C21">
        <f>HEX2DEC("f0ef2")</f>
        <v>986866</v>
      </c>
      <c r="D21" s="6">
        <v>16405</v>
      </c>
      <c r="E21" s="6">
        <v>3500</v>
      </c>
      <c r="F21" s="6" t="s">
        <v>76</v>
      </c>
      <c r="G21" s="6" t="s">
        <v>38</v>
      </c>
      <c r="H21" s="6" t="s">
        <v>39</v>
      </c>
      <c r="I21" s="8" t="s">
        <v>39</v>
      </c>
      <c r="J21" s="6" t="s">
        <v>59</v>
      </c>
      <c r="K21" s="6">
        <v>614</v>
      </c>
      <c r="L21" s="8" t="s">
        <v>39</v>
      </c>
      <c r="M21" s="8">
        <v>1</v>
      </c>
      <c r="N21" s="8">
        <v>10</v>
      </c>
      <c r="O21" s="6" t="s">
        <v>95</v>
      </c>
      <c r="P21">
        <v>2</v>
      </c>
      <c r="Q21">
        <v>0</v>
      </c>
      <c r="R21">
        <v>2</v>
      </c>
      <c r="S21">
        <v>0</v>
      </c>
      <c r="T21" s="6"/>
      <c r="U21" s="6" t="s">
        <v>62</v>
      </c>
      <c r="V21">
        <v>2</v>
      </c>
      <c r="W21">
        <v>34</v>
      </c>
      <c r="X21">
        <v>2</v>
      </c>
      <c r="Y21">
        <v>34</v>
      </c>
      <c r="Z21">
        <v>2</v>
      </c>
      <c r="AA21" s="6">
        <v>0</v>
      </c>
      <c r="AB21" s="8" t="s">
        <v>97</v>
      </c>
      <c r="AC21" s="6" t="s">
        <v>157</v>
      </c>
      <c r="AD21" s="7"/>
      <c r="AE21" s="7"/>
    </row>
    <row r="22" spans="2:31" ht="12.75">
      <c r="B22" s="6">
        <v>306</v>
      </c>
      <c r="D22" s="6">
        <v>33033</v>
      </c>
      <c r="E22" s="6">
        <v>3500</v>
      </c>
      <c r="F22" s="6" t="s">
        <v>76</v>
      </c>
      <c r="G22" s="6" t="s">
        <v>38</v>
      </c>
      <c r="H22" s="6" t="s">
        <v>39</v>
      </c>
      <c r="I22" s="8" t="s">
        <v>39</v>
      </c>
      <c r="J22" s="6" t="s">
        <v>59</v>
      </c>
      <c r="K22" s="6">
        <v>614</v>
      </c>
      <c r="L22" s="8" t="s">
        <v>39</v>
      </c>
      <c r="M22" s="8">
        <v>1</v>
      </c>
      <c r="N22" s="8">
        <v>10</v>
      </c>
      <c r="O22" s="6" t="s">
        <v>95</v>
      </c>
      <c r="P22">
        <v>2</v>
      </c>
      <c r="Q22">
        <v>0</v>
      </c>
      <c r="R22">
        <v>2</v>
      </c>
      <c r="S22">
        <v>0</v>
      </c>
      <c r="T22" s="6"/>
      <c r="U22" s="6" t="s">
        <v>62</v>
      </c>
      <c r="V22">
        <v>2</v>
      </c>
      <c r="W22">
        <v>34</v>
      </c>
      <c r="X22">
        <v>2</v>
      </c>
      <c r="Y22">
        <v>34</v>
      </c>
      <c r="Z22">
        <v>2</v>
      </c>
      <c r="AA22" s="6">
        <v>0</v>
      </c>
      <c r="AB22" s="6" t="s">
        <v>89</v>
      </c>
      <c r="AC22" s="8" t="s">
        <v>155</v>
      </c>
      <c r="AD22" s="7"/>
      <c r="AE22" s="7"/>
    </row>
    <row r="23" spans="2:31" ht="12.75">
      <c r="B23" s="6">
        <v>307</v>
      </c>
      <c r="D23" s="6">
        <v>37111</v>
      </c>
      <c r="E23" s="6">
        <v>3500</v>
      </c>
      <c r="F23" s="6" t="s">
        <v>76</v>
      </c>
      <c r="G23" s="6" t="s">
        <v>38</v>
      </c>
      <c r="H23" s="6" t="s">
        <v>39</v>
      </c>
      <c r="I23" s="8" t="s">
        <v>39</v>
      </c>
      <c r="J23" s="6" t="s">
        <v>59</v>
      </c>
      <c r="K23" s="6">
        <v>614</v>
      </c>
      <c r="L23" s="8" t="s">
        <v>39</v>
      </c>
      <c r="M23" s="8">
        <v>1</v>
      </c>
      <c r="N23" s="8">
        <v>10</v>
      </c>
      <c r="O23" s="6" t="s">
        <v>95</v>
      </c>
      <c r="P23">
        <v>2</v>
      </c>
      <c r="Q23">
        <v>0</v>
      </c>
      <c r="R23">
        <v>2</v>
      </c>
      <c r="S23">
        <v>0</v>
      </c>
      <c r="T23" s="6"/>
      <c r="U23" s="6" t="s">
        <v>62</v>
      </c>
      <c r="V23">
        <v>2</v>
      </c>
      <c r="W23">
        <v>34</v>
      </c>
      <c r="X23">
        <v>2</v>
      </c>
      <c r="Y23">
        <v>34</v>
      </c>
      <c r="Z23">
        <v>2</v>
      </c>
      <c r="AA23" s="6">
        <v>0</v>
      </c>
      <c r="AB23" s="6" t="s">
        <v>99</v>
      </c>
      <c r="AC23" s="8" t="s">
        <v>155</v>
      </c>
      <c r="AD23" s="7"/>
      <c r="AE23" s="7"/>
    </row>
    <row r="24" spans="2:31" ht="12.75">
      <c r="B24" s="6">
        <v>308</v>
      </c>
      <c r="D24" s="6">
        <v>6464</v>
      </c>
      <c r="E24" s="6">
        <v>3500</v>
      </c>
      <c r="F24" s="6" t="s">
        <v>76</v>
      </c>
      <c r="G24" s="6" t="s">
        <v>38</v>
      </c>
      <c r="H24" s="6" t="s">
        <v>39</v>
      </c>
      <c r="I24" s="8" t="s">
        <v>39</v>
      </c>
      <c r="J24" s="6" t="s">
        <v>59</v>
      </c>
      <c r="K24" s="6">
        <v>614</v>
      </c>
      <c r="L24" s="8" t="s">
        <v>39</v>
      </c>
      <c r="M24" s="8">
        <v>1</v>
      </c>
      <c r="N24" s="8">
        <v>10</v>
      </c>
      <c r="O24" s="6" t="s">
        <v>95</v>
      </c>
      <c r="P24">
        <v>2</v>
      </c>
      <c r="Q24">
        <v>0</v>
      </c>
      <c r="R24">
        <v>2</v>
      </c>
      <c r="S24">
        <v>0</v>
      </c>
      <c r="T24" s="6"/>
      <c r="U24" s="6" t="s">
        <v>62</v>
      </c>
      <c r="V24">
        <v>2</v>
      </c>
      <c r="W24">
        <v>34</v>
      </c>
      <c r="X24">
        <v>2</v>
      </c>
      <c r="Y24">
        <v>34</v>
      </c>
      <c r="Z24">
        <v>2</v>
      </c>
      <c r="AA24" s="6">
        <v>0</v>
      </c>
      <c r="AB24" s="6" t="s">
        <v>100</v>
      </c>
      <c r="AC24" s="8" t="s">
        <v>155</v>
      </c>
      <c r="AD24" s="7"/>
      <c r="AE24" s="7"/>
    </row>
    <row r="25" spans="2:31" ht="12.75">
      <c r="B25" s="6">
        <v>309</v>
      </c>
      <c r="D25" s="6"/>
      <c r="E25" s="6">
        <v>3500</v>
      </c>
      <c r="F25" s="6" t="s">
        <v>76</v>
      </c>
      <c r="G25" s="6" t="s">
        <v>38</v>
      </c>
      <c r="H25" s="6" t="s">
        <v>39</v>
      </c>
      <c r="I25" s="8" t="s">
        <v>39</v>
      </c>
      <c r="J25" s="6" t="s">
        <v>59</v>
      </c>
      <c r="K25" s="6">
        <v>614</v>
      </c>
      <c r="L25" s="8" t="s">
        <v>39</v>
      </c>
      <c r="M25" s="8">
        <v>1</v>
      </c>
      <c r="N25" s="8">
        <v>10</v>
      </c>
      <c r="O25" s="6" t="s">
        <v>95</v>
      </c>
      <c r="P25">
        <v>2</v>
      </c>
      <c r="Q25">
        <v>0</v>
      </c>
      <c r="R25">
        <v>2</v>
      </c>
      <c r="S25">
        <v>0</v>
      </c>
      <c r="T25" s="6"/>
      <c r="U25" s="6" t="s">
        <v>62</v>
      </c>
      <c r="V25">
        <v>2</v>
      </c>
      <c r="W25">
        <v>34</v>
      </c>
      <c r="X25">
        <v>2</v>
      </c>
      <c r="Y25">
        <v>34</v>
      </c>
      <c r="Z25">
        <v>2</v>
      </c>
      <c r="AA25" s="6">
        <v>0</v>
      </c>
      <c r="AB25" s="6" t="s">
        <v>100</v>
      </c>
      <c r="AC25" s="8" t="s">
        <v>156</v>
      </c>
      <c r="AD25" s="7"/>
      <c r="AE25" s="7"/>
    </row>
    <row r="26" spans="2:31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 t="s">
        <v>96</v>
      </c>
      <c r="AD26" s="7"/>
      <c r="AE26" s="7"/>
    </row>
    <row r="27" spans="2:31" ht="12.75">
      <c r="B27" s="8">
        <v>311</v>
      </c>
      <c r="C27" s="6"/>
      <c r="D27" s="6">
        <v>10000</v>
      </c>
      <c r="E27" s="8">
        <v>3500</v>
      </c>
      <c r="F27" s="8" t="s">
        <v>76</v>
      </c>
      <c r="G27" s="8" t="s">
        <v>38</v>
      </c>
      <c r="H27" s="8" t="s">
        <v>39</v>
      </c>
      <c r="I27" s="8" t="s">
        <v>38</v>
      </c>
      <c r="J27" s="8" t="s">
        <v>59</v>
      </c>
      <c r="K27" s="8">
        <v>617</v>
      </c>
      <c r="L27" s="8" t="s">
        <v>39</v>
      </c>
      <c r="M27" s="8">
        <v>1</v>
      </c>
      <c r="N27" s="8">
        <v>10</v>
      </c>
      <c r="O27" s="6" t="s">
        <v>95</v>
      </c>
      <c r="P27">
        <v>2</v>
      </c>
      <c r="Q27">
        <v>0</v>
      </c>
      <c r="R27">
        <v>2</v>
      </c>
      <c r="S27">
        <v>0</v>
      </c>
      <c r="T27" s="6"/>
      <c r="U27" s="6" t="s">
        <v>62</v>
      </c>
      <c r="V27">
        <v>2</v>
      </c>
      <c r="W27">
        <v>34</v>
      </c>
      <c r="X27">
        <v>2</v>
      </c>
      <c r="Y27">
        <v>34</v>
      </c>
      <c r="Z27">
        <v>2</v>
      </c>
      <c r="AA27" s="6">
        <v>0</v>
      </c>
      <c r="AB27" s="6" t="s">
        <v>100</v>
      </c>
      <c r="AC27" s="6"/>
      <c r="AD27" s="7"/>
      <c r="AE27" s="7"/>
    </row>
    <row r="28" spans="2:31" ht="12.75">
      <c r="B28" s="8">
        <v>312</v>
      </c>
      <c r="C28" s="6"/>
      <c r="D28" s="6"/>
      <c r="E28" s="8">
        <v>3500</v>
      </c>
      <c r="F28" s="8" t="s">
        <v>76</v>
      </c>
      <c r="G28" s="8" t="s">
        <v>38</v>
      </c>
      <c r="H28" s="8" t="s">
        <v>39</v>
      </c>
      <c r="I28" s="8" t="s">
        <v>38</v>
      </c>
      <c r="J28" s="8" t="s">
        <v>59</v>
      </c>
      <c r="K28" s="8">
        <v>617</v>
      </c>
      <c r="L28" s="8" t="s">
        <v>39</v>
      </c>
      <c r="M28" s="8">
        <v>1</v>
      </c>
      <c r="N28" s="8">
        <v>10</v>
      </c>
      <c r="O28" s="6" t="s">
        <v>95</v>
      </c>
      <c r="P28">
        <v>2</v>
      </c>
      <c r="Q28">
        <v>0</v>
      </c>
      <c r="R28">
        <v>2</v>
      </c>
      <c r="S28">
        <v>0</v>
      </c>
      <c r="T28" s="6"/>
      <c r="U28" s="6" t="s">
        <v>62</v>
      </c>
      <c r="V28">
        <v>2</v>
      </c>
      <c r="W28">
        <v>34</v>
      </c>
      <c r="X28">
        <v>2</v>
      </c>
      <c r="Y28">
        <v>34</v>
      </c>
      <c r="Z28">
        <v>2</v>
      </c>
      <c r="AA28" s="6">
        <v>0</v>
      </c>
      <c r="AB28" s="6" t="s">
        <v>100</v>
      </c>
      <c r="AC28" s="6"/>
      <c r="AD28" s="7"/>
      <c r="AE28" s="7"/>
    </row>
    <row r="29" spans="2:31" ht="12.75">
      <c r="B29" s="6">
        <v>313</v>
      </c>
      <c r="C29">
        <f>HEX2DEC("10fc1")</f>
        <v>69569</v>
      </c>
      <c r="D29" s="6"/>
      <c r="E29">
        <v>3500</v>
      </c>
      <c r="F29" t="s">
        <v>94</v>
      </c>
      <c r="G29" t="s">
        <v>38</v>
      </c>
      <c r="H29" t="s">
        <v>39</v>
      </c>
      <c r="I29" t="s">
        <v>38</v>
      </c>
      <c r="J29" t="s">
        <v>59</v>
      </c>
      <c r="K29" s="6">
        <v>617</v>
      </c>
      <c r="L29" s="10" t="s">
        <v>39</v>
      </c>
      <c r="M29" s="8">
        <v>1</v>
      </c>
      <c r="N29" s="8">
        <v>10</v>
      </c>
      <c r="O29" t="s">
        <v>55</v>
      </c>
      <c r="P29">
        <v>2</v>
      </c>
      <c r="Q29">
        <v>0</v>
      </c>
      <c r="R29">
        <v>2</v>
      </c>
      <c r="S29">
        <v>0</v>
      </c>
      <c r="T29" s="6"/>
      <c r="U29" t="s">
        <v>51</v>
      </c>
      <c r="V29">
        <v>2</v>
      </c>
      <c r="W29">
        <v>34</v>
      </c>
      <c r="X29">
        <v>2</v>
      </c>
      <c r="Y29">
        <v>34</v>
      </c>
      <c r="Z29">
        <v>2</v>
      </c>
      <c r="AA29" s="6">
        <v>0</v>
      </c>
      <c r="AB29" s="6" t="s">
        <v>90</v>
      </c>
      <c r="AC29" s="6"/>
      <c r="AD29" s="7"/>
      <c r="AE29" s="7"/>
    </row>
    <row r="30" spans="2:31" ht="12.75">
      <c r="B30" s="6">
        <v>314</v>
      </c>
      <c r="C30">
        <f>HEX2DEC("27795")</f>
        <v>161685</v>
      </c>
      <c r="D30" s="6"/>
      <c r="E30">
        <v>3500</v>
      </c>
      <c r="F30" t="s">
        <v>37</v>
      </c>
      <c r="G30" t="s">
        <v>38</v>
      </c>
      <c r="H30" t="s">
        <v>39</v>
      </c>
      <c r="I30" t="s">
        <v>38</v>
      </c>
      <c r="J30" t="s">
        <v>59</v>
      </c>
      <c r="K30" s="6">
        <v>617</v>
      </c>
      <c r="L30" s="10" t="s">
        <v>39</v>
      </c>
      <c r="M30" s="8">
        <v>1</v>
      </c>
      <c r="N30" s="8">
        <v>10</v>
      </c>
      <c r="O30" t="s">
        <v>55</v>
      </c>
      <c r="P30">
        <v>2</v>
      </c>
      <c r="Q30">
        <v>0</v>
      </c>
      <c r="R30">
        <v>2</v>
      </c>
      <c r="S30">
        <v>0</v>
      </c>
      <c r="T30" s="6"/>
      <c r="U30" t="s">
        <v>51</v>
      </c>
      <c r="V30">
        <v>2</v>
      </c>
      <c r="W30">
        <v>34</v>
      </c>
      <c r="X30">
        <v>2</v>
      </c>
      <c r="Y30">
        <v>34</v>
      </c>
      <c r="Z30">
        <v>2</v>
      </c>
      <c r="AA30" s="6">
        <v>0</v>
      </c>
      <c r="AB30" s="6" t="s">
        <v>90</v>
      </c>
      <c r="AC30" s="6"/>
      <c r="AD30" s="7"/>
      <c r="AE30" s="7"/>
    </row>
    <row r="31" spans="2:31" ht="12.75">
      <c r="B31" s="6">
        <v>315</v>
      </c>
      <c r="C31">
        <f>HEX2DEC("2a43f")</f>
        <v>173119</v>
      </c>
      <c r="D31" s="6"/>
      <c r="E31">
        <v>3500</v>
      </c>
      <c r="F31" t="s">
        <v>37</v>
      </c>
      <c r="G31" t="s">
        <v>38</v>
      </c>
      <c r="H31" t="s">
        <v>39</v>
      </c>
      <c r="I31" t="s">
        <v>39</v>
      </c>
      <c r="J31" t="s">
        <v>59</v>
      </c>
      <c r="K31" s="6">
        <v>617</v>
      </c>
      <c r="L31" s="10" t="s">
        <v>39</v>
      </c>
      <c r="M31" s="8">
        <v>1</v>
      </c>
      <c r="N31" s="8">
        <v>10</v>
      </c>
      <c r="O31" t="s">
        <v>55</v>
      </c>
      <c r="P31">
        <v>2</v>
      </c>
      <c r="Q31">
        <v>0</v>
      </c>
      <c r="R31">
        <v>2</v>
      </c>
      <c r="S31">
        <v>0</v>
      </c>
      <c r="T31" s="6"/>
      <c r="U31" t="s">
        <v>51</v>
      </c>
      <c r="V31">
        <v>2</v>
      </c>
      <c r="W31">
        <v>34</v>
      </c>
      <c r="X31">
        <v>2</v>
      </c>
      <c r="Y31">
        <v>34</v>
      </c>
      <c r="Z31">
        <v>2</v>
      </c>
      <c r="AA31" s="6">
        <v>0</v>
      </c>
      <c r="AB31" s="6" t="s">
        <v>90</v>
      </c>
      <c r="AC31" s="6"/>
      <c r="AD31" s="7"/>
      <c r="AE31" s="7"/>
    </row>
    <row r="32" spans="2:31" ht="12.75">
      <c r="B32" s="6">
        <v>316</v>
      </c>
      <c r="C32">
        <f>HEX2DEC("13d1d")</f>
        <v>81181</v>
      </c>
      <c r="D32" s="6"/>
      <c r="E32">
        <v>3500</v>
      </c>
      <c r="F32" t="s">
        <v>37</v>
      </c>
      <c r="G32" t="s">
        <v>38</v>
      </c>
      <c r="H32" t="s">
        <v>39</v>
      </c>
      <c r="I32" t="s">
        <v>39</v>
      </c>
      <c r="J32" t="s">
        <v>59</v>
      </c>
      <c r="K32" s="6">
        <v>617</v>
      </c>
      <c r="L32" s="10" t="s">
        <v>39</v>
      </c>
      <c r="M32" s="8">
        <v>1</v>
      </c>
      <c r="N32" s="8">
        <v>10</v>
      </c>
      <c r="O32" t="s">
        <v>55</v>
      </c>
      <c r="P32">
        <v>2</v>
      </c>
      <c r="Q32">
        <v>0</v>
      </c>
      <c r="R32">
        <v>2</v>
      </c>
      <c r="S32">
        <v>0</v>
      </c>
      <c r="T32" s="6"/>
      <c r="U32" t="s">
        <v>51</v>
      </c>
      <c r="V32">
        <v>2</v>
      </c>
      <c r="W32">
        <v>34</v>
      </c>
      <c r="X32">
        <v>2</v>
      </c>
      <c r="Y32">
        <v>34</v>
      </c>
      <c r="Z32">
        <v>2</v>
      </c>
      <c r="AA32" s="6">
        <v>0</v>
      </c>
      <c r="AB32" s="6" t="s">
        <v>90</v>
      </c>
      <c r="AC32" s="6"/>
      <c r="AD32" s="7"/>
      <c r="AE32" s="7"/>
    </row>
    <row r="33" spans="2:31" ht="12.75">
      <c r="B33" s="6">
        <v>317</v>
      </c>
      <c r="C33">
        <f>HEX2DEC("19e78")</f>
        <v>106104</v>
      </c>
      <c r="D33" s="6"/>
      <c r="E33">
        <v>3500</v>
      </c>
      <c r="F33" t="s">
        <v>37</v>
      </c>
      <c r="G33" t="s">
        <v>38</v>
      </c>
      <c r="H33" t="s">
        <v>39</v>
      </c>
      <c r="I33" t="s">
        <v>39</v>
      </c>
      <c r="J33" t="s">
        <v>59</v>
      </c>
      <c r="K33" s="6">
        <v>617</v>
      </c>
      <c r="L33" s="10" t="s">
        <v>39</v>
      </c>
      <c r="M33" s="8">
        <v>1</v>
      </c>
      <c r="N33" s="8">
        <v>10</v>
      </c>
      <c r="O33" t="s">
        <v>55</v>
      </c>
      <c r="P33">
        <v>2</v>
      </c>
      <c r="Q33">
        <v>0</v>
      </c>
      <c r="R33">
        <v>2</v>
      </c>
      <c r="S33">
        <v>0</v>
      </c>
      <c r="T33" s="6"/>
      <c r="U33" t="s">
        <v>51</v>
      </c>
      <c r="V33">
        <v>2</v>
      </c>
      <c r="W33">
        <v>34</v>
      </c>
      <c r="X33">
        <v>2</v>
      </c>
      <c r="Y33">
        <v>34</v>
      </c>
      <c r="Z33">
        <v>2</v>
      </c>
      <c r="AA33" s="6">
        <v>0</v>
      </c>
      <c r="AB33" s="6" t="s">
        <v>91</v>
      </c>
      <c r="AC33" s="6" t="s">
        <v>93</v>
      </c>
      <c r="AD33" s="7"/>
      <c r="AE33" s="7"/>
    </row>
    <row r="34" spans="2:31" ht="12.75">
      <c r="B34" s="6">
        <v>318</v>
      </c>
      <c r="C34">
        <f>HEX2DEC("13db1")</f>
        <v>81329</v>
      </c>
      <c r="D34" s="6"/>
      <c r="E34">
        <v>3500</v>
      </c>
      <c r="F34" t="s">
        <v>37</v>
      </c>
      <c r="G34" t="s">
        <v>38</v>
      </c>
      <c r="H34" t="s">
        <v>39</v>
      </c>
      <c r="I34" t="s">
        <v>39</v>
      </c>
      <c r="J34" t="s">
        <v>59</v>
      </c>
      <c r="K34" s="6">
        <v>617</v>
      </c>
      <c r="L34" s="10" t="s">
        <v>39</v>
      </c>
      <c r="M34" s="8">
        <v>1</v>
      </c>
      <c r="N34" s="8">
        <v>10</v>
      </c>
      <c r="O34" t="s">
        <v>55</v>
      </c>
      <c r="P34">
        <v>2</v>
      </c>
      <c r="Q34">
        <v>0</v>
      </c>
      <c r="R34">
        <v>2</v>
      </c>
      <c r="S34">
        <v>0</v>
      </c>
      <c r="T34" s="6"/>
      <c r="U34" t="s">
        <v>51</v>
      </c>
      <c r="V34">
        <v>2</v>
      </c>
      <c r="W34">
        <v>34</v>
      </c>
      <c r="X34">
        <v>2</v>
      </c>
      <c r="Y34">
        <v>34</v>
      </c>
      <c r="Z34">
        <v>2</v>
      </c>
      <c r="AA34" s="6">
        <v>0</v>
      </c>
      <c r="AB34" s="6" t="s">
        <v>92</v>
      </c>
      <c r="AC34" s="6" t="s">
        <v>93</v>
      </c>
      <c r="AD34" s="7"/>
      <c r="AE34" s="7"/>
    </row>
    <row r="35" spans="2:31" ht="12.75">
      <c r="B35" s="6">
        <v>319</v>
      </c>
      <c r="C35">
        <f>HEX2DEC("146b0")</f>
        <v>83632</v>
      </c>
      <c r="D35" s="6"/>
      <c r="E35">
        <v>3500</v>
      </c>
      <c r="F35" t="s">
        <v>37</v>
      </c>
      <c r="G35" t="s">
        <v>38</v>
      </c>
      <c r="H35" t="s">
        <v>39</v>
      </c>
      <c r="I35" t="s">
        <v>39</v>
      </c>
      <c r="J35" t="s">
        <v>59</v>
      </c>
      <c r="K35" s="6">
        <v>617</v>
      </c>
      <c r="L35" s="10" t="s">
        <v>39</v>
      </c>
      <c r="M35" s="8">
        <v>1</v>
      </c>
      <c r="N35" s="8">
        <v>10</v>
      </c>
      <c r="O35" t="s">
        <v>55</v>
      </c>
      <c r="P35">
        <v>2</v>
      </c>
      <c r="Q35">
        <v>0</v>
      </c>
      <c r="R35">
        <v>2</v>
      </c>
      <c r="S35">
        <v>0</v>
      </c>
      <c r="T35" s="6"/>
      <c r="U35" t="s">
        <v>51</v>
      </c>
      <c r="V35">
        <v>2</v>
      </c>
      <c r="W35">
        <v>34</v>
      </c>
      <c r="X35">
        <v>2</v>
      </c>
      <c r="Y35">
        <v>34</v>
      </c>
      <c r="Z35">
        <v>2</v>
      </c>
      <c r="AA35" s="6">
        <v>0</v>
      </c>
      <c r="AB35" s="6" t="s">
        <v>90</v>
      </c>
      <c r="AC35" s="6" t="s">
        <v>93</v>
      </c>
      <c r="AD35" s="7"/>
      <c r="AE35" s="7"/>
    </row>
    <row r="36" spans="2:31" ht="12.75">
      <c r="B36" s="6">
        <v>323</v>
      </c>
      <c r="C36">
        <f>HEX2DEC("18fea")</f>
        <v>102378</v>
      </c>
      <c r="D36" s="6"/>
      <c r="E36">
        <v>3500</v>
      </c>
      <c r="F36" t="s">
        <v>37</v>
      </c>
      <c r="G36" t="s">
        <v>38</v>
      </c>
      <c r="H36" t="s">
        <v>39</v>
      </c>
      <c r="I36" t="s">
        <v>39</v>
      </c>
      <c r="J36" t="s">
        <v>59</v>
      </c>
      <c r="K36" s="6">
        <v>617</v>
      </c>
      <c r="L36" s="10" t="s">
        <v>39</v>
      </c>
      <c r="M36" s="8">
        <v>1</v>
      </c>
      <c r="N36" s="8">
        <v>10</v>
      </c>
      <c r="O36" t="s">
        <v>55</v>
      </c>
      <c r="P36">
        <v>2</v>
      </c>
      <c r="Q36">
        <v>0</v>
      </c>
      <c r="R36">
        <v>2</v>
      </c>
      <c r="S36">
        <v>0</v>
      </c>
      <c r="T36" s="6"/>
      <c r="U36" t="s">
        <v>51</v>
      </c>
      <c r="V36">
        <v>2</v>
      </c>
      <c r="W36">
        <v>34</v>
      </c>
      <c r="X36">
        <v>2</v>
      </c>
      <c r="Y36">
        <v>34</v>
      </c>
      <c r="Z36">
        <v>2</v>
      </c>
      <c r="AA36" s="6">
        <v>0</v>
      </c>
      <c r="AB36" s="6" t="s">
        <v>90</v>
      </c>
      <c r="AC36" s="6"/>
      <c r="AD36" s="7"/>
      <c r="AE36" s="7"/>
    </row>
    <row r="37" spans="2:31" ht="12.75">
      <c r="B37" s="6">
        <v>324</v>
      </c>
      <c r="C37">
        <f>HEX2DEC("ece5")</f>
        <v>60645</v>
      </c>
      <c r="D37" s="6"/>
      <c r="E37">
        <v>3500</v>
      </c>
      <c r="F37" t="s">
        <v>37</v>
      </c>
      <c r="G37" t="s">
        <v>38</v>
      </c>
      <c r="H37" t="s">
        <v>39</v>
      </c>
      <c r="I37" t="s">
        <v>39</v>
      </c>
      <c r="J37" t="s">
        <v>59</v>
      </c>
      <c r="K37" s="6">
        <v>617</v>
      </c>
      <c r="L37" s="10" t="s">
        <v>39</v>
      </c>
      <c r="M37" s="8">
        <v>1</v>
      </c>
      <c r="N37" s="8">
        <v>10</v>
      </c>
      <c r="O37" t="s">
        <v>55</v>
      </c>
      <c r="P37">
        <v>2</v>
      </c>
      <c r="Q37">
        <v>0</v>
      </c>
      <c r="R37">
        <v>2</v>
      </c>
      <c r="S37">
        <v>0</v>
      </c>
      <c r="T37" s="6"/>
      <c r="U37" t="s">
        <v>51</v>
      </c>
      <c r="V37">
        <v>2</v>
      </c>
      <c r="W37">
        <v>34</v>
      </c>
      <c r="X37">
        <v>2</v>
      </c>
      <c r="Y37">
        <v>34</v>
      </c>
      <c r="Z37">
        <v>2</v>
      </c>
      <c r="AA37" s="6">
        <v>0</v>
      </c>
      <c r="AB37" s="6" t="s">
        <v>89</v>
      </c>
      <c r="AC37" s="6"/>
      <c r="AD37" s="7"/>
      <c r="AE37" s="7"/>
    </row>
    <row r="38" spans="2:31" ht="12.75">
      <c r="B38" s="6">
        <v>325</v>
      </c>
      <c r="C38" s="6"/>
      <c r="D38" s="6"/>
      <c r="E38">
        <v>3500</v>
      </c>
      <c r="F38" t="s">
        <v>37</v>
      </c>
      <c r="G38" t="s">
        <v>38</v>
      </c>
      <c r="H38" t="s">
        <v>39</v>
      </c>
      <c r="I38" t="s">
        <v>39</v>
      </c>
      <c r="J38" t="s">
        <v>79</v>
      </c>
      <c r="K38" s="6">
        <v>617</v>
      </c>
      <c r="L38" s="10" t="s">
        <v>39</v>
      </c>
      <c r="M38" s="8">
        <v>1</v>
      </c>
      <c r="N38" s="8">
        <v>10</v>
      </c>
      <c r="O38" t="s">
        <v>55</v>
      </c>
      <c r="P38">
        <v>2</v>
      </c>
      <c r="Q38">
        <v>0</v>
      </c>
      <c r="R38">
        <v>2</v>
      </c>
      <c r="S38">
        <v>0</v>
      </c>
      <c r="T38" s="6"/>
      <c r="U38" t="s">
        <v>51</v>
      </c>
      <c r="V38">
        <v>2</v>
      </c>
      <c r="W38">
        <v>34</v>
      </c>
      <c r="X38">
        <v>2</v>
      </c>
      <c r="Y38">
        <v>34</v>
      </c>
      <c r="Z38">
        <v>2</v>
      </c>
      <c r="AA38" s="6">
        <v>0</v>
      </c>
      <c r="AB38" s="8" t="s">
        <v>90</v>
      </c>
      <c r="AC38" s="6" t="s">
        <v>86</v>
      </c>
      <c r="AD38" s="7"/>
      <c r="AE38" s="7"/>
    </row>
    <row r="39" spans="2:31" ht="12.75">
      <c r="B39" s="6">
        <v>326</v>
      </c>
      <c r="C39" s="6"/>
      <c r="D39" s="6"/>
      <c r="E39">
        <v>3500</v>
      </c>
      <c r="F39" t="s">
        <v>37</v>
      </c>
      <c r="G39" t="s">
        <v>38</v>
      </c>
      <c r="H39" t="s">
        <v>39</v>
      </c>
      <c r="I39" t="s">
        <v>39</v>
      </c>
      <c r="J39" t="s">
        <v>79</v>
      </c>
      <c r="K39" s="6">
        <v>617</v>
      </c>
      <c r="L39" s="10" t="s">
        <v>39</v>
      </c>
      <c r="M39" s="8">
        <v>1</v>
      </c>
      <c r="N39" s="8">
        <v>10</v>
      </c>
      <c r="O39" t="s">
        <v>55</v>
      </c>
      <c r="P39">
        <v>2</v>
      </c>
      <c r="Q39">
        <v>0</v>
      </c>
      <c r="R39">
        <v>2</v>
      </c>
      <c r="S39">
        <v>0</v>
      </c>
      <c r="T39" s="6"/>
      <c r="U39" t="s">
        <v>51</v>
      </c>
      <c r="V39">
        <v>2</v>
      </c>
      <c r="W39">
        <v>34</v>
      </c>
      <c r="X39">
        <v>2</v>
      </c>
      <c r="Y39">
        <v>34</v>
      </c>
      <c r="Z39">
        <v>2</v>
      </c>
      <c r="AA39" s="6">
        <v>0</v>
      </c>
      <c r="AB39" s="6"/>
      <c r="AC39" s="6" t="s">
        <v>83</v>
      </c>
      <c r="AD39" s="7"/>
      <c r="AE39" s="7"/>
    </row>
    <row r="40" spans="2:31" ht="12.75">
      <c r="B40" s="6">
        <v>327</v>
      </c>
      <c r="C40" s="6"/>
      <c r="D40" s="6"/>
      <c r="E40">
        <v>3500</v>
      </c>
      <c r="F40" t="s">
        <v>37</v>
      </c>
      <c r="G40" t="s">
        <v>38</v>
      </c>
      <c r="H40" t="s">
        <v>39</v>
      </c>
      <c r="I40" t="s">
        <v>39</v>
      </c>
      <c r="J40" t="s">
        <v>79</v>
      </c>
      <c r="K40" s="6">
        <v>617</v>
      </c>
      <c r="L40" s="10" t="s">
        <v>39</v>
      </c>
      <c r="M40" s="8">
        <v>1</v>
      </c>
      <c r="N40" s="8">
        <v>10</v>
      </c>
      <c r="O40" t="s">
        <v>55</v>
      </c>
      <c r="P40">
        <v>2</v>
      </c>
      <c r="Q40">
        <v>0</v>
      </c>
      <c r="R40">
        <v>2</v>
      </c>
      <c r="S40">
        <v>0</v>
      </c>
      <c r="T40" s="6"/>
      <c r="U40" t="s">
        <v>51</v>
      </c>
      <c r="V40">
        <v>2</v>
      </c>
      <c r="W40">
        <v>34</v>
      </c>
      <c r="X40">
        <v>2</v>
      </c>
      <c r="Y40">
        <v>34</v>
      </c>
      <c r="Z40">
        <v>2</v>
      </c>
      <c r="AA40" s="6">
        <v>0</v>
      </c>
      <c r="AB40" s="6"/>
      <c r="AC40" s="6" t="s">
        <v>83</v>
      </c>
      <c r="AD40" s="7"/>
      <c r="AE40" s="7"/>
    </row>
    <row r="41" spans="2:31" ht="12.75">
      <c r="B41" s="6">
        <v>328</v>
      </c>
      <c r="C41" s="6"/>
      <c r="D41" s="6"/>
      <c r="E41">
        <v>3500</v>
      </c>
      <c r="F41" t="s">
        <v>37</v>
      </c>
      <c r="G41" t="s">
        <v>38</v>
      </c>
      <c r="H41" t="s">
        <v>39</v>
      </c>
      <c r="I41" t="s">
        <v>39</v>
      </c>
      <c r="J41" t="s">
        <v>79</v>
      </c>
      <c r="K41" s="6">
        <v>617</v>
      </c>
      <c r="L41" s="10" t="s">
        <v>39</v>
      </c>
      <c r="M41" s="8">
        <v>1</v>
      </c>
      <c r="N41" s="8">
        <v>10</v>
      </c>
      <c r="O41" t="s">
        <v>80</v>
      </c>
      <c r="P41">
        <v>2</v>
      </c>
      <c r="Q41">
        <v>0</v>
      </c>
      <c r="R41">
        <v>2</v>
      </c>
      <c r="S41">
        <v>0</v>
      </c>
      <c r="T41" s="6"/>
      <c r="U41" t="s">
        <v>81</v>
      </c>
      <c r="V41">
        <v>2</v>
      </c>
      <c r="W41">
        <v>34</v>
      </c>
      <c r="X41">
        <v>2</v>
      </c>
      <c r="Y41">
        <v>34</v>
      </c>
      <c r="Z41">
        <v>2</v>
      </c>
      <c r="AA41" s="6">
        <v>0</v>
      </c>
      <c r="AB41" s="6"/>
      <c r="AC41" s="6" t="s">
        <v>82</v>
      </c>
      <c r="AD41" s="7"/>
      <c r="AE41" s="7"/>
    </row>
    <row r="42" spans="2:31" ht="12.75">
      <c r="B42" s="6">
        <v>329</v>
      </c>
      <c r="C42" s="6"/>
      <c r="D42" s="6"/>
      <c r="E42">
        <v>3500</v>
      </c>
      <c r="F42" t="s">
        <v>37</v>
      </c>
      <c r="G42" t="s">
        <v>38</v>
      </c>
      <c r="H42" t="s">
        <v>39</v>
      </c>
      <c r="I42" t="s">
        <v>39</v>
      </c>
      <c r="J42" t="s">
        <v>79</v>
      </c>
      <c r="K42" s="6">
        <v>617</v>
      </c>
      <c r="L42" s="10" t="s">
        <v>39</v>
      </c>
      <c r="M42" s="8">
        <v>1</v>
      </c>
      <c r="N42" s="8">
        <v>10</v>
      </c>
      <c r="O42" t="s">
        <v>80</v>
      </c>
      <c r="P42">
        <v>2</v>
      </c>
      <c r="Q42">
        <v>0</v>
      </c>
      <c r="R42">
        <v>2</v>
      </c>
      <c r="S42">
        <v>0</v>
      </c>
      <c r="T42" s="6"/>
      <c r="U42" t="s">
        <v>85</v>
      </c>
      <c r="V42">
        <v>2</v>
      </c>
      <c r="W42">
        <v>34</v>
      </c>
      <c r="X42">
        <v>2</v>
      </c>
      <c r="Y42">
        <v>34</v>
      </c>
      <c r="Z42">
        <v>2</v>
      </c>
      <c r="AA42" s="6">
        <v>0</v>
      </c>
      <c r="AB42" s="6"/>
      <c r="AC42" s="8" t="s">
        <v>84</v>
      </c>
      <c r="AD42" s="7"/>
      <c r="AE42" s="7"/>
    </row>
    <row r="43" spans="2:31" ht="12.75">
      <c r="B43" s="6">
        <v>332</v>
      </c>
      <c r="C43">
        <f>HEX2DEC("191b2e")</f>
        <v>1645358</v>
      </c>
      <c r="D43" s="6"/>
      <c r="E43">
        <v>3500</v>
      </c>
      <c r="F43" t="s">
        <v>76</v>
      </c>
      <c r="G43" t="s">
        <v>38</v>
      </c>
      <c r="H43" t="s">
        <v>39</v>
      </c>
      <c r="I43" t="s">
        <v>39</v>
      </c>
      <c r="J43" t="s">
        <v>79</v>
      </c>
      <c r="K43" s="6">
        <v>617</v>
      </c>
      <c r="L43" s="10" t="s">
        <v>39</v>
      </c>
      <c r="M43" s="8">
        <v>1</v>
      </c>
      <c r="N43" s="8">
        <v>10</v>
      </c>
      <c r="O43" t="s">
        <v>55</v>
      </c>
      <c r="P43">
        <v>2</v>
      </c>
      <c r="Q43">
        <v>0</v>
      </c>
      <c r="R43">
        <v>2</v>
      </c>
      <c r="S43">
        <v>0</v>
      </c>
      <c r="T43" s="6"/>
      <c r="U43" t="s">
        <v>51</v>
      </c>
      <c r="V43">
        <v>2</v>
      </c>
      <c r="W43">
        <v>34</v>
      </c>
      <c r="X43">
        <v>2</v>
      </c>
      <c r="Y43">
        <v>34</v>
      </c>
      <c r="Z43">
        <v>2</v>
      </c>
      <c r="AA43" s="6">
        <v>0</v>
      </c>
      <c r="AB43" s="6"/>
      <c r="AC43" s="6"/>
      <c r="AD43" s="7"/>
      <c r="AE43" s="7"/>
    </row>
    <row r="44" spans="2:29" ht="12.75">
      <c r="B44" s="6">
        <v>335</v>
      </c>
      <c r="C44">
        <f>HEX2DEC("3ddeb")</f>
        <v>253419</v>
      </c>
      <c r="D44" s="6"/>
      <c r="E44">
        <v>3500</v>
      </c>
      <c r="F44" t="s">
        <v>37</v>
      </c>
      <c r="G44" t="s">
        <v>38</v>
      </c>
      <c r="H44" t="s">
        <v>39</v>
      </c>
      <c r="I44" t="s">
        <v>39</v>
      </c>
      <c r="J44" t="s">
        <v>79</v>
      </c>
      <c r="K44" s="6">
        <v>617</v>
      </c>
      <c r="L44" s="10" t="s">
        <v>39</v>
      </c>
      <c r="M44" s="8">
        <v>1</v>
      </c>
      <c r="N44" s="8">
        <v>10</v>
      </c>
      <c r="O44" t="s">
        <v>55</v>
      </c>
      <c r="P44">
        <v>2</v>
      </c>
      <c r="Q44">
        <v>0</v>
      </c>
      <c r="R44">
        <v>2</v>
      </c>
      <c r="S44">
        <v>0</v>
      </c>
      <c r="T44" s="6"/>
      <c r="U44" t="s">
        <v>51</v>
      </c>
      <c r="V44">
        <v>2</v>
      </c>
      <c r="W44">
        <v>34</v>
      </c>
      <c r="X44">
        <v>2</v>
      </c>
      <c r="Y44">
        <v>34</v>
      </c>
      <c r="Z44">
        <v>2</v>
      </c>
      <c r="AA44" s="6">
        <v>0</v>
      </c>
      <c r="AB44" s="6"/>
      <c r="AC44" s="6" t="s">
        <v>71</v>
      </c>
    </row>
    <row r="45" spans="2:30" ht="12.75">
      <c r="B45" s="6"/>
      <c r="C45" s="6"/>
      <c r="D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 t="s">
        <v>70</v>
      </c>
      <c r="AD45" s="7"/>
    </row>
    <row r="46" spans="2:30" ht="12.75">
      <c r="B46" s="6">
        <v>338</v>
      </c>
      <c r="D46" s="6"/>
      <c r="E46">
        <v>3500</v>
      </c>
      <c r="F46" t="s">
        <v>37</v>
      </c>
      <c r="G46" t="s">
        <v>38</v>
      </c>
      <c r="H46" t="s">
        <v>39</v>
      </c>
      <c r="I46" t="s">
        <v>39</v>
      </c>
      <c r="J46" t="s">
        <v>79</v>
      </c>
      <c r="K46" s="6">
        <v>617</v>
      </c>
      <c r="L46" s="10" t="s">
        <v>39</v>
      </c>
      <c r="M46" s="8">
        <v>1</v>
      </c>
      <c r="N46" s="8">
        <v>10</v>
      </c>
      <c r="O46" t="s">
        <v>55</v>
      </c>
      <c r="P46">
        <v>2</v>
      </c>
      <c r="Q46">
        <v>0</v>
      </c>
      <c r="R46">
        <v>2</v>
      </c>
      <c r="S46">
        <v>0</v>
      </c>
      <c r="T46" s="6"/>
      <c r="U46" t="s">
        <v>51</v>
      </c>
      <c r="V46">
        <v>2</v>
      </c>
      <c r="W46">
        <v>34</v>
      </c>
      <c r="X46">
        <v>2</v>
      </c>
      <c r="Y46">
        <v>34</v>
      </c>
      <c r="Z46">
        <v>2</v>
      </c>
      <c r="AA46">
        <v>22.5</v>
      </c>
      <c r="AB46" s="6"/>
      <c r="AC46" t="s">
        <v>69</v>
      </c>
      <c r="AD46" s="7"/>
    </row>
    <row r="47" spans="2:29" ht="12.75">
      <c r="B47">
        <v>340</v>
      </c>
      <c r="C47">
        <f>HEX2DEC("1dc6e")</f>
        <v>121966</v>
      </c>
      <c r="E47">
        <v>3500</v>
      </c>
      <c r="F47" t="s">
        <v>37</v>
      </c>
      <c r="G47" t="s">
        <v>38</v>
      </c>
      <c r="H47" t="s">
        <v>39</v>
      </c>
      <c r="I47" t="s">
        <v>39</v>
      </c>
      <c r="J47" t="s">
        <v>59</v>
      </c>
      <c r="K47">
        <v>617</v>
      </c>
      <c r="L47" s="11" t="s">
        <v>39</v>
      </c>
      <c r="M47" s="8">
        <v>1</v>
      </c>
      <c r="N47" s="8">
        <v>10</v>
      </c>
      <c r="O47" t="s">
        <v>62</v>
      </c>
      <c r="P47">
        <v>2</v>
      </c>
      <c r="Q47">
        <v>0</v>
      </c>
      <c r="R47">
        <v>2</v>
      </c>
      <c r="S47">
        <v>0</v>
      </c>
      <c r="U47" t="s">
        <v>63</v>
      </c>
      <c r="V47">
        <v>2</v>
      </c>
      <c r="W47">
        <v>34</v>
      </c>
      <c r="X47">
        <v>2</v>
      </c>
      <c r="Y47">
        <v>34</v>
      </c>
      <c r="Z47">
        <v>2</v>
      </c>
      <c r="AA47">
        <v>22.5</v>
      </c>
      <c r="AC47" t="s">
        <v>64</v>
      </c>
    </row>
    <row r="48" spans="2:27" ht="12.75">
      <c r="B48">
        <v>341</v>
      </c>
      <c r="C48">
        <f>HEX2DEC("1e3d3")</f>
        <v>123859</v>
      </c>
      <c r="E48">
        <v>3500</v>
      </c>
      <c r="F48" t="s">
        <v>37</v>
      </c>
      <c r="G48" t="s">
        <v>38</v>
      </c>
      <c r="H48" t="s">
        <v>39</v>
      </c>
      <c r="I48" t="s">
        <v>39</v>
      </c>
      <c r="J48" t="s">
        <v>59</v>
      </c>
      <c r="K48">
        <v>617</v>
      </c>
      <c r="L48" s="11" t="s">
        <v>39</v>
      </c>
      <c r="M48" s="8">
        <v>1</v>
      </c>
      <c r="N48" s="8">
        <v>10</v>
      </c>
      <c r="O48" t="s">
        <v>62</v>
      </c>
      <c r="P48">
        <v>2</v>
      </c>
      <c r="Q48">
        <v>0</v>
      </c>
      <c r="R48">
        <v>2</v>
      </c>
      <c r="S48">
        <v>0</v>
      </c>
      <c r="U48" t="s">
        <v>63</v>
      </c>
      <c r="V48">
        <v>2</v>
      </c>
      <c r="W48">
        <v>34</v>
      </c>
      <c r="X48">
        <v>2</v>
      </c>
      <c r="Y48">
        <v>34</v>
      </c>
      <c r="Z48">
        <v>2</v>
      </c>
      <c r="AA48">
        <v>22.5</v>
      </c>
    </row>
    <row r="49" spans="2:29" ht="12.75">
      <c r="B49">
        <v>342</v>
      </c>
      <c r="C49">
        <f>HEX2DEC("7a8d2")</f>
        <v>501970</v>
      </c>
      <c r="E49">
        <v>3500</v>
      </c>
      <c r="F49" t="s">
        <v>37</v>
      </c>
      <c r="G49" t="s">
        <v>38</v>
      </c>
      <c r="H49" t="s">
        <v>39</v>
      </c>
      <c r="I49" t="s">
        <v>39</v>
      </c>
      <c r="J49" t="s">
        <v>79</v>
      </c>
      <c r="K49">
        <v>617</v>
      </c>
      <c r="L49" s="11" t="s">
        <v>39</v>
      </c>
      <c r="M49" s="8">
        <v>1</v>
      </c>
      <c r="N49" s="8">
        <v>10</v>
      </c>
      <c r="O49" t="s">
        <v>55</v>
      </c>
      <c r="P49">
        <v>2</v>
      </c>
      <c r="Q49">
        <v>0</v>
      </c>
      <c r="R49">
        <v>2</v>
      </c>
      <c r="S49">
        <v>0</v>
      </c>
      <c r="U49" t="s">
        <v>51</v>
      </c>
      <c r="V49">
        <v>2</v>
      </c>
      <c r="W49">
        <v>34</v>
      </c>
      <c r="X49">
        <v>2</v>
      </c>
      <c r="Y49">
        <v>34</v>
      </c>
      <c r="Z49">
        <v>2</v>
      </c>
      <c r="AA49">
        <v>22.5</v>
      </c>
      <c r="AC49" s="12" t="s">
        <v>181</v>
      </c>
    </row>
    <row r="50" spans="14:29" ht="12.75">
      <c r="N50" s="7"/>
      <c r="AC50" t="s">
        <v>60</v>
      </c>
    </row>
    <row r="51" spans="2:29" ht="12.75">
      <c r="B51">
        <v>354</v>
      </c>
      <c r="C51">
        <f>HEX2DEC("2449f")</f>
        <v>148639</v>
      </c>
      <c r="E51">
        <v>3500</v>
      </c>
      <c r="F51" t="s">
        <v>37</v>
      </c>
      <c r="G51" t="s">
        <v>38</v>
      </c>
      <c r="H51" t="s">
        <v>39</v>
      </c>
      <c r="I51" t="s">
        <v>39</v>
      </c>
      <c r="J51" t="s">
        <v>59</v>
      </c>
      <c r="K51">
        <v>617</v>
      </c>
      <c r="L51" s="12" t="s">
        <v>39</v>
      </c>
      <c r="M51" s="8">
        <v>1</v>
      </c>
      <c r="N51" s="8">
        <v>10</v>
      </c>
      <c r="O51" t="s">
        <v>55</v>
      </c>
      <c r="P51">
        <v>2</v>
      </c>
      <c r="Q51">
        <v>0</v>
      </c>
      <c r="R51">
        <v>2</v>
      </c>
      <c r="S51">
        <v>0</v>
      </c>
      <c r="U51" t="s">
        <v>51</v>
      </c>
      <c r="V51">
        <v>2</v>
      </c>
      <c r="W51">
        <v>34</v>
      </c>
      <c r="X51">
        <v>2</v>
      </c>
      <c r="Y51">
        <v>34</v>
      </c>
      <c r="Z51">
        <v>2</v>
      </c>
      <c r="AA51">
        <v>22.5</v>
      </c>
      <c r="AC51" t="s">
        <v>56</v>
      </c>
    </row>
    <row r="52" spans="2:29" ht="12.75">
      <c r="B52">
        <v>355</v>
      </c>
      <c r="C52">
        <f>HEX2DEC("54009")</f>
        <v>344073</v>
      </c>
      <c r="E52">
        <v>3500</v>
      </c>
      <c r="F52" t="s">
        <v>37</v>
      </c>
      <c r="G52" t="s">
        <v>38</v>
      </c>
      <c r="H52" t="s">
        <v>39</v>
      </c>
      <c r="I52" t="s">
        <v>39</v>
      </c>
      <c r="J52" t="s">
        <v>59</v>
      </c>
      <c r="K52">
        <v>617</v>
      </c>
      <c r="L52" s="12" t="s">
        <v>39</v>
      </c>
      <c r="M52" s="8">
        <v>1</v>
      </c>
      <c r="N52" s="8">
        <v>10</v>
      </c>
      <c r="O52" t="s">
        <v>55</v>
      </c>
      <c r="P52">
        <v>2</v>
      </c>
      <c r="Q52">
        <v>0</v>
      </c>
      <c r="R52">
        <v>2</v>
      </c>
      <c r="S52">
        <v>0</v>
      </c>
      <c r="U52" t="s">
        <v>51</v>
      </c>
      <c r="V52">
        <v>2</v>
      </c>
      <c r="W52">
        <v>34</v>
      </c>
      <c r="X52">
        <v>2</v>
      </c>
      <c r="Y52">
        <v>34</v>
      </c>
      <c r="Z52">
        <v>2</v>
      </c>
      <c r="AA52">
        <v>22.5</v>
      </c>
      <c r="AC52" t="s">
        <v>57</v>
      </c>
    </row>
    <row r="53" spans="2:29" ht="12.75">
      <c r="B53">
        <v>356</v>
      </c>
      <c r="C53">
        <f>HEX2DEC("b434")</f>
        <v>46132</v>
      </c>
      <c r="E53">
        <v>3500</v>
      </c>
      <c r="F53" t="s">
        <v>37</v>
      </c>
      <c r="G53" t="s">
        <v>38</v>
      </c>
      <c r="H53" t="s">
        <v>39</v>
      </c>
      <c r="I53" t="s">
        <v>105</v>
      </c>
      <c r="J53" t="s">
        <v>59</v>
      </c>
      <c r="K53">
        <v>617</v>
      </c>
      <c r="L53" s="12" t="s">
        <v>39</v>
      </c>
      <c r="M53" s="8">
        <v>1</v>
      </c>
      <c r="N53" s="8">
        <v>10</v>
      </c>
      <c r="O53" t="s">
        <v>55</v>
      </c>
      <c r="P53">
        <v>2</v>
      </c>
      <c r="Q53">
        <v>0</v>
      </c>
      <c r="R53">
        <v>2</v>
      </c>
      <c r="S53">
        <v>0</v>
      </c>
      <c r="U53" t="s">
        <v>51</v>
      </c>
      <c r="V53">
        <v>2</v>
      </c>
      <c r="W53">
        <v>34</v>
      </c>
      <c r="X53">
        <v>2</v>
      </c>
      <c r="Y53">
        <v>34</v>
      </c>
      <c r="Z53">
        <v>2</v>
      </c>
      <c r="AA53">
        <v>22.5</v>
      </c>
      <c r="AC53" s="15" t="s">
        <v>176</v>
      </c>
    </row>
    <row r="54" spans="2:29" ht="12.75">
      <c r="B54" t="s">
        <v>104</v>
      </c>
      <c r="C54">
        <f>HEX2DEC("cc5")</f>
        <v>3269</v>
      </c>
      <c r="E54">
        <v>3500</v>
      </c>
      <c r="F54" t="s">
        <v>37</v>
      </c>
      <c r="G54" t="s">
        <v>38</v>
      </c>
      <c r="H54" t="s">
        <v>39</v>
      </c>
      <c r="I54" t="s">
        <v>39</v>
      </c>
      <c r="J54" t="s">
        <v>59</v>
      </c>
      <c r="K54">
        <v>617</v>
      </c>
      <c r="L54" s="12" t="s">
        <v>39</v>
      </c>
      <c r="M54" s="8">
        <v>1</v>
      </c>
      <c r="N54" s="8">
        <v>10</v>
      </c>
      <c r="O54" t="s">
        <v>55</v>
      </c>
      <c r="P54">
        <v>2</v>
      </c>
      <c r="Q54">
        <v>0</v>
      </c>
      <c r="R54">
        <v>2</v>
      </c>
      <c r="S54">
        <v>0</v>
      </c>
      <c r="U54" t="s">
        <v>51</v>
      </c>
      <c r="V54">
        <v>2</v>
      </c>
      <c r="W54">
        <v>34</v>
      </c>
      <c r="X54">
        <v>2</v>
      </c>
      <c r="Y54">
        <v>34</v>
      </c>
      <c r="Z54">
        <v>2</v>
      </c>
      <c r="AA54">
        <v>22.5</v>
      </c>
      <c r="AC54" s="2" t="s">
        <v>54</v>
      </c>
    </row>
    <row r="55" spans="2:29" ht="12.75">
      <c r="B55">
        <v>357</v>
      </c>
      <c r="C55">
        <f>HEX2DEC("13101")</f>
        <v>78081</v>
      </c>
      <c r="E55">
        <v>3500</v>
      </c>
      <c r="F55" t="s">
        <v>37</v>
      </c>
      <c r="G55" t="s">
        <v>38</v>
      </c>
      <c r="H55" t="s">
        <v>39</v>
      </c>
      <c r="I55" t="s">
        <v>39</v>
      </c>
      <c r="J55" t="s">
        <v>59</v>
      </c>
      <c r="K55">
        <v>617</v>
      </c>
      <c r="L55" s="12" t="s">
        <v>39</v>
      </c>
      <c r="M55" s="8">
        <v>1</v>
      </c>
      <c r="N55" s="8">
        <v>10</v>
      </c>
      <c r="O55" t="s">
        <v>55</v>
      </c>
      <c r="P55">
        <v>2</v>
      </c>
      <c r="Q55">
        <v>0</v>
      </c>
      <c r="R55">
        <v>2</v>
      </c>
      <c r="S55">
        <v>0</v>
      </c>
      <c r="U55" t="s">
        <v>51</v>
      </c>
      <c r="V55">
        <v>2</v>
      </c>
      <c r="W55">
        <v>34</v>
      </c>
      <c r="X55">
        <v>2</v>
      </c>
      <c r="Y55">
        <v>34</v>
      </c>
      <c r="Z55">
        <v>2</v>
      </c>
      <c r="AA55">
        <v>22.5</v>
      </c>
      <c r="AC55" s="2" t="s">
        <v>54</v>
      </c>
    </row>
    <row r="56" spans="2:27" ht="12.75">
      <c r="B56">
        <v>358</v>
      </c>
      <c r="C56">
        <f>HEX2DEC("3974c")</f>
        <v>235340</v>
      </c>
      <c r="E56">
        <v>3500</v>
      </c>
      <c r="F56" t="s">
        <v>37</v>
      </c>
      <c r="G56" t="s">
        <v>38</v>
      </c>
      <c r="H56" t="s">
        <v>39</v>
      </c>
      <c r="I56" t="s">
        <v>39</v>
      </c>
      <c r="J56" t="s">
        <v>59</v>
      </c>
      <c r="K56">
        <v>617</v>
      </c>
      <c r="L56" s="12" t="s">
        <v>39</v>
      </c>
      <c r="M56" s="8">
        <v>1</v>
      </c>
      <c r="N56" s="8">
        <v>10</v>
      </c>
      <c r="O56" t="s">
        <v>55</v>
      </c>
      <c r="P56">
        <v>2</v>
      </c>
      <c r="Q56">
        <v>0</v>
      </c>
      <c r="R56">
        <v>2</v>
      </c>
      <c r="S56">
        <v>0</v>
      </c>
      <c r="U56" t="s">
        <v>51</v>
      </c>
      <c r="V56">
        <v>2</v>
      </c>
      <c r="W56">
        <v>34</v>
      </c>
      <c r="X56">
        <v>2</v>
      </c>
      <c r="Y56">
        <v>34</v>
      </c>
      <c r="Z56">
        <v>2</v>
      </c>
      <c r="AA56">
        <v>22.5</v>
      </c>
    </row>
    <row r="57" ht="12.75">
      <c r="N57" s="7"/>
    </row>
    <row r="58" spans="2:27" ht="12.75">
      <c r="B58">
        <v>359</v>
      </c>
      <c r="C58">
        <f>HEX2DEC("25843")</f>
        <v>153667</v>
      </c>
      <c r="E58">
        <v>3500</v>
      </c>
      <c r="F58" t="s">
        <v>37</v>
      </c>
      <c r="G58" t="s">
        <v>38</v>
      </c>
      <c r="H58" t="s">
        <v>39</v>
      </c>
      <c r="I58" t="s">
        <v>39</v>
      </c>
      <c r="J58" t="s">
        <v>59</v>
      </c>
      <c r="K58">
        <v>617</v>
      </c>
      <c r="L58" s="12" t="s">
        <v>39</v>
      </c>
      <c r="M58" s="8">
        <v>1</v>
      </c>
      <c r="N58" s="8">
        <v>10</v>
      </c>
      <c r="O58" t="s">
        <v>50</v>
      </c>
      <c r="P58">
        <v>2</v>
      </c>
      <c r="Q58">
        <v>0</v>
      </c>
      <c r="R58">
        <v>2</v>
      </c>
      <c r="S58">
        <v>0</v>
      </c>
      <c r="U58" t="s">
        <v>51</v>
      </c>
      <c r="V58">
        <v>2</v>
      </c>
      <c r="W58">
        <v>34</v>
      </c>
      <c r="X58">
        <v>2</v>
      </c>
      <c r="Y58">
        <v>34</v>
      </c>
      <c r="Z58">
        <v>2</v>
      </c>
      <c r="AA58">
        <v>22.5</v>
      </c>
    </row>
    <row r="59" spans="2:29" ht="12.75">
      <c r="B59">
        <v>360</v>
      </c>
      <c r="C59">
        <f>HEX2DEC("2ffac")</f>
        <v>196524</v>
      </c>
      <c r="E59">
        <v>3550</v>
      </c>
      <c r="F59" t="s">
        <v>37</v>
      </c>
      <c r="G59" t="s">
        <v>38</v>
      </c>
      <c r="H59" t="s">
        <v>39</v>
      </c>
      <c r="I59" t="s">
        <v>39</v>
      </c>
      <c r="J59" t="s">
        <v>59</v>
      </c>
      <c r="K59">
        <v>617</v>
      </c>
      <c r="L59" s="12" t="s">
        <v>39</v>
      </c>
      <c r="M59" s="8">
        <v>1</v>
      </c>
      <c r="N59" s="8">
        <v>10</v>
      </c>
      <c r="O59" t="s">
        <v>50</v>
      </c>
      <c r="P59">
        <v>2</v>
      </c>
      <c r="Q59">
        <v>0</v>
      </c>
      <c r="R59">
        <v>2</v>
      </c>
      <c r="S59">
        <v>0</v>
      </c>
      <c r="U59" t="s">
        <v>51</v>
      </c>
      <c r="V59">
        <v>2</v>
      </c>
      <c r="W59">
        <v>34</v>
      </c>
      <c r="X59">
        <v>2</v>
      </c>
      <c r="Y59">
        <v>34</v>
      </c>
      <c r="Z59">
        <v>2</v>
      </c>
      <c r="AA59">
        <v>22.5</v>
      </c>
      <c r="AC59" t="s">
        <v>42</v>
      </c>
    </row>
    <row r="60" spans="2:29" ht="12.75">
      <c r="B60">
        <v>361</v>
      </c>
      <c r="C60">
        <f>HEX2DEC("477b2")</f>
        <v>292786</v>
      </c>
      <c r="E60">
        <v>3550</v>
      </c>
      <c r="F60" t="s">
        <v>37</v>
      </c>
      <c r="G60" t="s">
        <v>38</v>
      </c>
      <c r="H60" t="s">
        <v>39</v>
      </c>
      <c r="I60" t="s">
        <v>39</v>
      </c>
      <c r="J60" t="s">
        <v>59</v>
      </c>
      <c r="K60">
        <v>617</v>
      </c>
      <c r="L60" s="12" t="s">
        <v>39</v>
      </c>
      <c r="M60" s="8">
        <v>1</v>
      </c>
      <c r="N60" s="8">
        <v>10</v>
      </c>
      <c r="O60" t="s">
        <v>50</v>
      </c>
      <c r="P60">
        <v>2</v>
      </c>
      <c r="Q60">
        <v>0</v>
      </c>
      <c r="R60">
        <v>2</v>
      </c>
      <c r="S60">
        <v>0</v>
      </c>
      <c r="U60" t="s">
        <v>51</v>
      </c>
      <c r="V60">
        <v>2</v>
      </c>
      <c r="W60">
        <v>34</v>
      </c>
      <c r="X60">
        <v>2</v>
      </c>
      <c r="Y60">
        <v>34</v>
      </c>
      <c r="Z60">
        <v>2</v>
      </c>
      <c r="AA60">
        <v>22.5</v>
      </c>
      <c r="AC60" t="s">
        <v>43</v>
      </c>
    </row>
    <row r="61" spans="2:29" ht="12.75">
      <c r="B61">
        <v>362</v>
      </c>
      <c r="E61">
        <v>3550</v>
      </c>
      <c r="F61" t="s">
        <v>37</v>
      </c>
      <c r="G61" t="s">
        <v>38</v>
      </c>
      <c r="H61" t="s">
        <v>39</v>
      </c>
      <c r="I61" t="s">
        <v>39</v>
      </c>
      <c r="J61" t="s">
        <v>59</v>
      </c>
      <c r="K61">
        <v>617</v>
      </c>
      <c r="L61" s="12" t="s">
        <v>39</v>
      </c>
      <c r="M61" s="8">
        <v>1</v>
      </c>
      <c r="N61" s="8">
        <v>10</v>
      </c>
      <c r="O61" t="s">
        <v>50</v>
      </c>
      <c r="P61">
        <v>2</v>
      </c>
      <c r="Q61">
        <v>0</v>
      </c>
      <c r="R61">
        <v>2</v>
      </c>
      <c r="S61">
        <v>0</v>
      </c>
      <c r="U61" t="s">
        <v>51</v>
      </c>
      <c r="V61">
        <v>2</v>
      </c>
      <c r="W61">
        <v>34</v>
      </c>
      <c r="X61">
        <v>2</v>
      </c>
      <c r="Y61">
        <v>34</v>
      </c>
      <c r="Z61">
        <v>2</v>
      </c>
      <c r="AA61">
        <v>22.5</v>
      </c>
      <c r="AC61" t="s">
        <v>44</v>
      </c>
    </row>
    <row r="62" spans="2:29" ht="12.75">
      <c r="B62">
        <v>363</v>
      </c>
      <c r="C62">
        <f>HEX2DEC("17fc0")</f>
        <v>98240</v>
      </c>
      <c r="E62">
        <v>3550</v>
      </c>
      <c r="F62" t="s">
        <v>37</v>
      </c>
      <c r="G62" t="s">
        <v>38</v>
      </c>
      <c r="H62" t="s">
        <v>39</v>
      </c>
      <c r="I62" t="s">
        <v>39</v>
      </c>
      <c r="J62" t="s">
        <v>59</v>
      </c>
      <c r="K62">
        <v>617</v>
      </c>
      <c r="L62" s="12" t="s">
        <v>39</v>
      </c>
      <c r="M62" s="8">
        <v>1</v>
      </c>
      <c r="N62" s="8">
        <v>10</v>
      </c>
      <c r="O62" t="s">
        <v>50</v>
      </c>
      <c r="P62">
        <v>2</v>
      </c>
      <c r="Q62">
        <v>0</v>
      </c>
      <c r="R62">
        <v>2</v>
      </c>
      <c r="S62">
        <v>0</v>
      </c>
      <c r="U62" t="s">
        <v>51</v>
      </c>
      <c r="V62">
        <v>2</v>
      </c>
      <c r="W62">
        <v>34</v>
      </c>
      <c r="X62">
        <v>2</v>
      </c>
      <c r="Y62">
        <v>34</v>
      </c>
      <c r="Z62">
        <v>2</v>
      </c>
      <c r="AA62">
        <v>22.5</v>
      </c>
      <c r="AC62" t="s">
        <v>43</v>
      </c>
    </row>
    <row r="63" spans="2:29" ht="12.75">
      <c r="B63">
        <v>364</v>
      </c>
      <c r="C63">
        <f>HEX2DEC("5006c")</f>
        <v>327788</v>
      </c>
      <c r="E63">
        <v>3550</v>
      </c>
      <c r="F63" t="s">
        <v>37</v>
      </c>
      <c r="G63" t="s">
        <v>38</v>
      </c>
      <c r="H63" t="s">
        <v>39</v>
      </c>
      <c r="I63" t="s">
        <v>39</v>
      </c>
      <c r="J63" t="s">
        <v>59</v>
      </c>
      <c r="K63">
        <v>617</v>
      </c>
      <c r="L63" s="12" t="s">
        <v>39</v>
      </c>
      <c r="M63" s="8">
        <v>1</v>
      </c>
      <c r="N63" s="8">
        <v>10</v>
      </c>
      <c r="O63" t="s">
        <v>50</v>
      </c>
      <c r="P63">
        <v>2</v>
      </c>
      <c r="Q63">
        <v>0</v>
      </c>
      <c r="R63">
        <v>2</v>
      </c>
      <c r="S63">
        <v>0</v>
      </c>
      <c r="U63" t="s">
        <v>51</v>
      </c>
      <c r="V63">
        <v>2</v>
      </c>
      <c r="W63">
        <v>34</v>
      </c>
      <c r="X63">
        <v>2</v>
      </c>
      <c r="Y63">
        <v>34</v>
      </c>
      <c r="Z63">
        <v>2</v>
      </c>
      <c r="AA63">
        <v>22.5</v>
      </c>
      <c r="AC63" s="2" t="s">
        <v>177</v>
      </c>
    </row>
    <row r="64" spans="2:32" ht="12.75">
      <c r="B64">
        <v>365</v>
      </c>
      <c r="C64">
        <f>HEX2DEC("42c1")</f>
        <v>17089</v>
      </c>
      <c r="D64" t="s">
        <v>48</v>
      </c>
      <c r="E64">
        <v>3550</v>
      </c>
      <c r="F64" t="s">
        <v>37</v>
      </c>
      <c r="G64" t="s">
        <v>39</v>
      </c>
      <c r="H64" t="s">
        <v>39</v>
      </c>
      <c r="I64" t="s">
        <v>39</v>
      </c>
      <c r="J64" t="s">
        <v>59</v>
      </c>
      <c r="K64">
        <v>617</v>
      </c>
      <c r="L64" t="s">
        <v>38</v>
      </c>
      <c r="M64" s="8">
        <v>1</v>
      </c>
      <c r="N64" s="8">
        <v>10</v>
      </c>
      <c r="O64" t="s">
        <v>50</v>
      </c>
      <c r="P64">
        <v>2</v>
      </c>
      <c r="Q64">
        <v>0</v>
      </c>
      <c r="R64">
        <v>2</v>
      </c>
      <c r="S64">
        <v>0</v>
      </c>
      <c r="U64" t="s">
        <v>51</v>
      </c>
      <c r="V64">
        <v>2</v>
      </c>
      <c r="W64">
        <v>34</v>
      </c>
      <c r="X64">
        <v>2</v>
      </c>
      <c r="Y64">
        <v>34</v>
      </c>
      <c r="Z64">
        <v>2</v>
      </c>
      <c r="AA64">
        <v>0</v>
      </c>
      <c r="AC64" s="2" t="s">
        <v>46</v>
      </c>
      <c r="AF64" t="s">
        <v>249</v>
      </c>
    </row>
    <row r="65" spans="2:29" ht="12.75">
      <c r="B65">
        <v>366</v>
      </c>
      <c r="C65">
        <f>HEX2DEC("6f251")</f>
        <v>455249</v>
      </c>
      <c r="E65">
        <v>3550</v>
      </c>
      <c r="F65" t="s">
        <v>37</v>
      </c>
      <c r="G65" t="s">
        <v>39</v>
      </c>
      <c r="H65" t="s">
        <v>39</v>
      </c>
      <c r="I65" t="s">
        <v>38</v>
      </c>
      <c r="J65" t="s">
        <v>59</v>
      </c>
      <c r="K65">
        <v>617</v>
      </c>
      <c r="L65" t="s">
        <v>38</v>
      </c>
      <c r="M65" s="8">
        <v>1</v>
      </c>
      <c r="N65" s="8">
        <v>10</v>
      </c>
      <c r="O65" t="s">
        <v>50</v>
      </c>
      <c r="P65">
        <v>2</v>
      </c>
      <c r="Q65">
        <v>0</v>
      </c>
      <c r="R65">
        <v>2</v>
      </c>
      <c r="S65">
        <v>0</v>
      </c>
      <c r="U65" t="s">
        <v>51</v>
      </c>
      <c r="V65">
        <v>2</v>
      </c>
      <c r="W65">
        <v>34</v>
      </c>
      <c r="X65">
        <v>2</v>
      </c>
      <c r="Y65">
        <v>34</v>
      </c>
      <c r="Z65">
        <v>2</v>
      </c>
      <c r="AA65">
        <v>0</v>
      </c>
      <c r="AC65" t="s">
        <v>46</v>
      </c>
    </row>
    <row r="66" spans="2:29" ht="12.75">
      <c r="B66">
        <v>367</v>
      </c>
      <c r="C66">
        <f>HEX2DEC("1340e9")</f>
        <v>1261801</v>
      </c>
      <c r="E66">
        <v>3550</v>
      </c>
      <c r="F66" t="s">
        <v>37</v>
      </c>
      <c r="G66" t="s">
        <v>39</v>
      </c>
      <c r="H66" t="s">
        <v>39</v>
      </c>
      <c r="I66" t="s">
        <v>38</v>
      </c>
      <c r="J66" t="s">
        <v>59</v>
      </c>
      <c r="K66">
        <v>617</v>
      </c>
      <c r="L66" t="s">
        <v>38</v>
      </c>
      <c r="M66" s="8">
        <v>1</v>
      </c>
      <c r="N66" s="8">
        <v>10</v>
      </c>
      <c r="O66" t="s">
        <v>50</v>
      </c>
      <c r="P66">
        <v>2</v>
      </c>
      <c r="Q66">
        <v>0</v>
      </c>
      <c r="R66">
        <v>2</v>
      </c>
      <c r="S66">
        <v>0</v>
      </c>
      <c r="U66" t="s">
        <v>51</v>
      </c>
      <c r="V66">
        <v>2</v>
      </c>
      <c r="W66">
        <v>34</v>
      </c>
      <c r="X66">
        <v>2</v>
      </c>
      <c r="Y66">
        <v>34</v>
      </c>
      <c r="Z66">
        <v>2</v>
      </c>
      <c r="AA66">
        <v>0</v>
      </c>
      <c r="AC66" t="s">
        <v>47</v>
      </c>
    </row>
    <row r="67" spans="2:27" ht="12.75">
      <c r="B67">
        <v>368</v>
      </c>
      <c r="C67">
        <f>HEX2DEC("79671")</f>
        <v>497265</v>
      </c>
      <c r="E67">
        <v>3550</v>
      </c>
      <c r="F67" t="s">
        <v>37</v>
      </c>
      <c r="G67" t="s">
        <v>39</v>
      </c>
      <c r="H67" t="s">
        <v>39</v>
      </c>
      <c r="I67" t="s">
        <v>39</v>
      </c>
      <c r="J67" t="s">
        <v>59</v>
      </c>
      <c r="K67">
        <v>617</v>
      </c>
      <c r="L67" t="s">
        <v>38</v>
      </c>
      <c r="M67" s="8">
        <v>1</v>
      </c>
      <c r="N67" s="8">
        <v>10</v>
      </c>
      <c r="O67" t="s">
        <v>50</v>
      </c>
      <c r="P67">
        <v>2</v>
      </c>
      <c r="Q67">
        <v>0</v>
      </c>
      <c r="R67">
        <v>2</v>
      </c>
      <c r="S67">
        <v>0</v>
      </c>
      <c r="U67" t="s">
        <v>51</v>
      </c>
      <c r="V67">
        <v>2</v>
      </c>
      <c r="W67">
        <v>34</v>
      </c>
      <c r="X67">
        <v>2</v>
      </c>
      <c r="Y67">
        <v>34</v>
      </c>
      <c r="Z67">
        <v>2</v>
      </c>
      <c r="AA67">
        <v>0</v>
      </c>
    </row>
    <row r="68" spans="2:29" ht="12.75">
      <c r="B68">
        <v>369</v>
      </c>
      <c r="C68">
        <f>HEX2DEC("119ca")</f>
        <v>72138</v>
      </c>
      <c r="E68">
        <v>3550</v>
      </c>
      <c r="F68" t="s">
        <v>37</v>
      </c>
      <c r="G68" t="s">
        <v>39</v>
      </c>
      <c r="H68" t="s">
        <v>39</v>
      </c>
      <c r="I68" t="s">
        <v>39</v>
      </c>
      <c r="J68" t="s">
        <v>59</v>
      </c>
      <c r="K68">
        <v>617</v>
      </c>
      <c r="L68" t="s">
        <v>38</v>
      </c>
      <c r="M68" s="8">
        <v>1</v>
      </c>
      <c r="N68" s="8">
        <v>10</v>
      </c>
      <c r="O68" t="s">
        <v>50</v>
      </c>
      <c r="P68">
        <v>2</v>
      </c>
      <c r="Q68">
        <v>0</v>
      </c>
      <c r="R68">
        <v>2</v>
      </c>
      <c r="S68">
        <v>0</v>
      </c>
      <c r="U68" t="s">
        <v>51</v>
      </c>
      <c r="V68">
        <v>2</v>
      </c>
      <c r="W68">
        <v>34</v>
      </c>
      <c r="X68">
        <v>2</v>
      </c>
      <c r="Y68">
        <v>34</v>
      </c>
      <c r="Z68">
        <v>2</v>
      </c>
      <c r="AA68">
        <v>0</v>
      </c>
      <c r="AC68" t="s">
        <v>71</v>
      </c>
    </row>
    <row r="69" spans="2:27" ht="12.75">
      <c r="B69">
        <v>370</v>
      </c>
      <c r="C69">
        <f>HEX2DEC("1bc1f")</f>
        <v>113695</v>
      </c>
      <c r="E69">
        <v>3550</v>
      </c>
      <c r="F69" t="s">
        <v>37</v>
      </c>
      <c r="G69" t="s">
        <v>39</v>
      </c>
      <c r="H69" t="s">
        <v>39</v>
      </c>
      <c r="I69" t="s">
        <v>39</v>
      </c>
      <c r="J69" t="s">
        <v>59</v>
      </c>
      <c r="K69">
        <v>617</v>
      </c>
      <c r="L69" t="s">
        <v>38</v>
      </c>
      <c r="M69" s="8">
        <v>1</v>
      </c>
      <c r="N69" s="8">
        <v>10</v>
      </c>
      <c r="O69" t="s">
        <v>50</v>
      </c>
      <c r="P69">
        <v>2</v>
      </c>
      <c r="Q69">
        <v>0</v>
      </c>
      <c r="R69">
        <v>2</v>
      </c>
      <c r="S69">
        <v>0</v>
      </c>
      <c r="U69" t="s">
        <v>51</v>
      </c>
      <c r="V69">
        <v>2</v>
      </c>
      <c r="W69">
        <v>34</v>
      </c>
      <c r="X69">
        <v>2</v>
      </c>
      <c r="Y69">
        <v>34</v>
      </c>
      <c r="Z69">
        <v>2</v>
      </c>
      <c r="AA69">
        <v>0</v>
      </c>
    </row>
    <row r="70" spans="2:29" ht="12.75">
      <c r="B70">
        <v>371</v>
      </c>
      <c r="C70">
        <f>HEX2DEC("a2db")</f>
        <v>41691</v>
      </c>
      <c r="E70">
        <v>3550</v>
      </c>
      <c r="F70" t="s">
        <v>37</v>
      </c>
      <c r="G70" t="s">
        <v>39</v>
      </c>
      <c r="H70" t="s">
        <v>39</v>
      </c>
      <c r="I70" t="s">
        <v>39</v>
      </c>
      <c r="J70" t="s">
        <v>59</v>
      </c>
      <c r="K70">
        <v>617</v>
      </c>
      <c r="L70" t="s">
        <v>38</v>
      </c>
      <c r="M70" s="8">
        <v>1</v>
      </c>
      <c r="N70" s="8">
        <v>10</v>
      </c>
      <c r="O70" t="s">
        <v>50</v>
      </c>
      <c r="P70">
        <v>2</v>
      </c>
      <c r="Q70">
        <v>0</v>
      </c>
      <c r="R70">
        <v>2</v>
      </c>
      <c r="S70">
        <v>0</v>
      </c>
      <c r="U70" t="s">
        <v>51</v>
      </c>
      <c r="V70">
        <v>2</v>
      </c>
      <c r="W70">
        <v>34</v>
      </c>
      <c r="X70">
        <v>2</v>
      </c>
      <c r="Y70">
        <v>34</v>
      </c>
      <c r="Z70">
        <v>2</v>
      </c>
      <c r="AA70">
        <v>0</v>
      </c>
      <c r="AB70" t="s">
        <v>91</v>
      </c>
      <c r="AC70" t="s">
        <v>72</v>
      </c>
    </row>
    <row r="71" spans="2:29" ht="12.75">
      <c r="B71">
        <v>372</v>
      </c>
      <c r="C71">
        <f>HEX2DEC("4a5d")</f>
        <v>19037</v>
      </c>
      <c r="E71">
        <v>3550</v>
      </c>
      <c r="F71" t="s">
        <v>37</v>
      </c>
      <c r="G71" t="s">
        <v>39</v>
      </c>
      <c r="H71" t="s">
        <v>39</v>
      </c>
      <c r="I71" t="s">
        <v>39</v>
      </c>
      <c r="J71" t="s">
        <v>59</v>
      </c>
      <c r="K71">
        <v>617</v>
      </c>
      <c r="L71" t="s">
        <v>38</v>
      </c>
      <c r="M71" s="8">
        <v>1</v>
      </c>
      <c r="N71" s="8">
        <v>10</v>
      </c>
      <c r="O71" t="s">
        <v>50</v>
      </c>
      <c r="P71">
        <v>2</v>
      </c>
      <c r="Q71">
        <v>0</v>
      </c>
      <c r="R71">
        <v>2</v>
      </c>
      <c r="S71">
        <v>0</v>
      </c>
      <c r="U71" t="s">
        <v>51</v>
      </c>
      <c r="V71">
        <v>2</v>
      </c>
      <c r="W71">
        <v>34</v>
      </c>
      <c r="X71">
        <v>2</v>
      </c>
      <c r="Y71">
        <v>34</v>
      </c>
      <c r="Z71">
        <v>2</v>
      </c>
      <c r="AA71">
        <v>0</v>
      </c>
      <c r="AB71" t="s">
        <v>91</v>
      </c>
      <c r="AC71" t="s">
        <v>73</v>
      </c>
    </row>
    <row r="72" spans="2:28" ht="12.75">
      <c r="B72">
        <v>373</v>
      </c>
      <c r="C72">
        <f>HEX2DEC("c20c")</f>
        <v>49676</v>
      </c>
      <c r="E72">
        <v>3550</v>
      </c>
      <c r="F72" t="s">
        <v>37</v>
      </c>
      <c r="G72" t="s">
        <v>39</v>
      </c>
      <c r="H72" t="s">
        <v>39</v>
      </c>
      <c r="I72" t="s">
        <v>39</v>
      </c>
      <c r="J72" t="s">
        <v>59</v>
      </c>
      <c r="K72">
        <v>617</v>
      </c>
      <c r="L72" t="s">
        <v>38</v>
      </c>
      <c r="M72" s="8">
        <v>1</v>
      </c>
      <c r="N72" s="8">
        <v>10</v>
      </c>
      <c r="O72" t="s">
        <v>50</v>
      </c>
      <c r="P72">
        <v>2</v>
      </c>
      <c r="Q72">
        <v>0</v>
      </c>
      <c r="R72">
        <v>2</v>
      </c>
      <c r="S72">
        <v>0</v>
      </c>
      <c r="U72" t="s">
        <v>51</v>
      </c>
      <c r="V72">
        <v>2</v>
      </c>
      <c r="W72">
        <v>34</v>
      </c>
      <c r="X72">
        <v>2</v>
      </c>
      <c r="Y72">
        <v>34</v>
      </c>
      <c r="Z72">
        <v>2</v>
      </c>
      <c r="AA72">
        <v>0</v>
      </c>
      <c r="AB72" t="s">
        <v>91</v>
      </c>
    </row>
    <row r="73" spans="2:29" ht="12.75">
      <c r="B73">
        <v>374</v>
      </c>
      <c r="C73">
        <f>HEX2DEC("13984")</f>
        <v>80260</v>
      </c>
      <c r="E73">
        <v>3550</v>
      </c>
      <c r="F73" t="s">
        <v>37</v>
      </c>
      <c r="G73" t="s">
        <v>39</v>
      </c>
      <c r="H73" t="s">
        <v>39</v>
      </c>
      <c r="I73" t="s">
        <v>39</v>
      </c>
      <c r="J73" t="s">
        <v>59</v>
      </c>
      <c r="K73">
        <v>617</v>
      </c>
      <c r="L73" t="s">
        <v>38</v>
      </c>
      <c r="M73" s="8">
        <v>1</v>
      </c>
      <c r="N73" s="8">
        <v>10</v>
      </c>
      <c r="O73" t="s">
        <v>50</v>
      </c>
      <c r="P73">
        <v>2</v>
      </c>
      <c r="Q73">
        <v>0</v>
      </c>
      <c r="R73">
        <v>2</v>
      </c>
      <c r="S73">
        <v>0</v>
      </c>
      <c r="U73" t="s">
        <v>51</v>
      </c>
      <c r="V73">
        <v>2</v>
      </c>
      <c r="W73">
        <v>34</v>
      </c>
      <c r="X73">
        <v>2</v>
      </c>
      <c r="Y73">
        <v>34</v>
      </c>
      <c r="Z73">
        <v>2</v>
      </c>
      <c r="AA73">
        <v>0</v>
      </c>
      <c r="AB73" t="s">
        <v>90</v>
      </c>
      <c r="AC73" t="s">
        <v>74</v>
      </c>
    </row>
    <row r="74" spans="2:29" ht="12.75">
      <c r="B74">
        <v>375</v>
      </c>
      <c r="C74">
        <f>HEX2DEC("7e50")</f>
        <v>32336</v>
      </c>
      <c r="E74">
        <v>3550</v>
      </c>
      <c r="F74" t="s">
        <v>37</v>
      </c>
      <c r="G74" t="s">
        <v>38</v>
      </c>
      <c r="H74" t="s">
        <v>39</v>
      </c>
      <c r="I74" t="s">
        <v>39</v>
      </c>
      <c r="J74" t="s">
        <v>59</v>
      </c>
      <c r="K74">
        <v>617</v>
      </c>
      <c r="L74" t="s">
        <v>38</v>
      </c>
      <c r="M74" s="8">
        <v>1</v>
      </c>
      <c r="N74" s="8">
        <v>10</v>
      </c>
      <c r="O74" t="s">
        <v>50</v>
      </c>
      <c r="P74">
        <v>2</v>
      </c>
      <c r="Q74">
        <v>0</v>
      </c>
      <c r="R74">
        <v>2</v>
      </c>
      <c r="S74">
        <v>0</v>
      </c>
      <c r="U74" t="s">
        <v>51</v>
      </c>
      <c r="V74">
        <v>2</v>
      </c>
      <c r="W74">
        <v>34</v>
      </c>
      <c r="X74">
        <v>2</v>
      </c>
      <c r="Y74">
        <v>34</v>
      </c>
      <c r="Z74">
        <v>2</v>
      </c>
      <c r="AA74">
        <v>0</v>
      </c>
      <c r="AC74" t="s">
        <v>75</v>
      </c>
    </row>
    <row r="75" spans="2:29" ht="12.75">
      <c r="B75">
        <v>376</v>
      </c>
      <c r="C75">
        <f>HEX2DEC("8a62")</f>
        <v>35426</v>
      </c>
      <c r="E75">
        <v>3550</v>
      </c>
      <c r="F75" t="s">
        <v>37</v>
      </c>
      <c r="G75" t="s">
        <v>38</v>
      </c>
      <c r="H75" t="s">
        <v>39</v>
      </c>
      <c r="I75" t="s">
        <v>39</v>
      </c>
      <c r="J75" t="s">
        <v>59</v>
      </c>
      <c r="K75">
        <v>617</v>
      </c>
      <c r="L75" t="s">
        <v>38</v>
      </c>
      <c r="M75" s="8">
        <v>1</v>
      </c>
      <c r="N75" s="8">
        <v>10</v>
      </c>
      <c r="O75" t="s">
        <v>50</v>
      </c>
      <c r="P75">
        <v>2</v>
      </c>
      <c r="Q75">
        <v>0</v>
      </c>
      <c r="R75">
        <v>2</v>
      </c>
      <c r="S75">
        <v>0</v>
      </c>
      <c r="U75" t="s">
        <v>51</v>
      </c>
      <c r="V75">
        <v>2</v>
      </c>
      <c r="W75">
        <v>34</v>
      </c>
      <c r="X75">
        <v>2</v>
      </c>
      <c r="Y75">
        <v>34</v>
      </c>
      <c r="Z75">
        <v>2</v>
      </c>
      <c r="AA75">
        <v>0</v>
      </c>
      <c r="AC75" t="s">
        <v>75</v>
      </c>
    </row>
    <row r="76" spans="2:27" ht="12.75">
      <c r="B76">
        <v>377</v>
      </c>
      <c r="C76">
        <f>HEX2DEC("21f8a3")</f>
        <v>2226339</v>
      </c>
      <c r="E76">
        <v>3400</v>
      </c>
      <c r="F76" t="s">
        <v>76</v>
      </c>
      <c r="G76" t="s">
        <v>38</v>
      </c>
      <c r="H76" t="s">
        <v>39</v>
      </c>
      <c r="I76" t="s">
        <v>39</v>
      </c>
      <c r="J76" t="s">
        <v>59</v>
      </c>
      <c r="K76">
        <v>617</v>
      </c>
      <c r="L76" t="s">
        <v>38</v>
      </c>
      <c r="M76" s="8">
        <v>1</v>
      </c>
      <c r="N76" s="8">
        <v>10</v>
      </c>
      <c r="O76" t="s">
        <v>50</v>
      </c>
      <c r="P76">
        <v>2</v>
      </c>
      <c r="Q76">
        <v>0</v>
      </c>
      <c r="R76">
        <v>2</v>
      </c>
      <c r="S76">
        <v>0</v>
      </c>
      <c r="U76" t="s">
        <v>51</v>
      </c>
      <c r="V76">
        <v>2</v>
      </c>
      <c r="W76">
        <v>34</v>
      </c>
      <c r="X76">
        <v>2</v>
      </c>
      <c r="Y76">
        <v>34</v>
      </c>
      <c r="Z76">
        <v>2</v>
      </c>
      <c r="AA76">
        <v>0</v>
      </c>
    </row>
    <row r="77" spans="2:29" ht="12.75">
      <c r="B77">
        <v>378</v>
      </c>
      <c r="C77">
        <f>HEX2DEC("6ad7")</f>
        <v>27351</v>
      </c>
      <c r="E77">
        <v>3400</v>
      </c>
      <c r="F77" t="s">
        <v>76</v>
      </c>
      <c r="G77" t="s">
        <v>38</v>
      </c>
      <c r="H77" t="s">
        <v>39</v>
      </c>
      <c r="I77" t="s">
        <v>39</v>
      </c>
      <c r="J77" t="s">
        <v>59</v>
      </c>
      <c r="K77">
        <v>617</v>
      </c>
      <c r="L77" t="s">
        <v>38</v>
      </c>
      <c r="M77" s="8">
        <v>1</v>
      </c>
      <c r="N77" s="8">
        <v>10</v>
      </c>
      <c r="O77" t="s">
        <v>50</v>
      </c>
      <c r="P77">
        <v>2</v>
      </c>
      <c r="Q77">
        <v>0</v>
      </c>
      <c r="R77">
        <v>2</v>
      </c>
      <c r="S77">
        <v>0</v>
      </c>
      <c r="U77" t="s">
        <v>51</v>
      </c>
      <c r="V77">
        <v>2</v>
      </c>
      <c r="W77">
        <v>34</v>
      </c>
      <c r="X77">
        <v>2</v>
      </c>
      <c r="Y77">
        <v>34</v>
      </c>
      <c r="Z77">
        <v>2</v>
      </c>
      <c r="AA77">
        <v>0</v>
      </c>
      <c r="AC77" t="s">
        <v>77</v>
      </c>
    </row>
    <row r="78" spans="2:29" ht="12.75">
      <c r="B78">
        <v>379</v>
      </c>
      <c r="C78">
        <f>HEX2DEC("fd795")</f>
        <v>1038229</v>
      </c>
      <c r="E78">
        <v>3400</v>
      </c>
      <c r="F78" t="s">
        <v>76</v>
      </c>
      <c r="G78" t="s">
        <v>38</v>
      </c>
      <c r="H78" t="s">
        <v>39</v>
      </c>
      <c r="I78" t="s">
        <v>39</v>
      </c>
      <c r="J78" t="s">
        <v>59</v>
      </c>
      <c r="K78">
        <v>617</v>
      </c>
      <c r="L78" t="s">
        <v>38</v>
      </c>
      <c r="M78" s="8">
        <v>1</v>
      </c>
      <c r="N78" s="8">
        <v>10</v>
      </c>
      <c r="O78" t="s">
        <v>50</v>
      </c>
      <c r="P78">
        <v>2</v>
      </c>
      <c r="Q78">
        <v>0</v>
      </c>
      <c r="R78">
        <v>2</v>
      </c>
      <c r="S78">
        <v>0</v>
      </c>
      <c r="U78" t="s">
        <v>51</v>
      </c>
      <c r="V78">
        <v>2</v>
      </c>
      <c r="W78">
        <v>34</v>
      </c>
      <c r="X78">
        <v>2</v>
      </c>
      <c r="Y78">
        <v>34</v>
      </c>
      <c r="Z78">
        <v>2</v>
      </c>
      <c r="AA78">
        <v>0</v>
      </c>
      <c r="AC78" t="s">
        <v>78</v>
      </c>
    </row>
    <row r="79" ht="12.75">
      <c r="N79" s="7"/>
    </row>
    <row r="80" spans="2:29" ht="12.75">
      <c r="B80">
        <v>380</v>
      </c>
      <c r="C80">
        <f>HEX2DEC("468ca")</f>
        <v>288970</v>
      </c>
      <c r="D80">
        <v>36534</v>
      </c>
      <c r="E80">
        <v>3500</v>
      </c>
      <c r="F80" t="s">
        <v>37</v>
      </c>
      <c r="G80" t="s">
        <v>38</v>
      </c>
      <c r="H80" s="13" t="s">
        <v>38</v>
      </c>
      <c r="I80" t="s">
        <v>39</v>
      </c>
      <c r="J80" t="s">
        <v>59</v>
      </c>
      <c r="K80">
        <v>617</v>
      </c>
      <c r="L80" t="s">
        <v>38</v>
      </c>
      <c r="M80" s="8">
        <v>1</v>
      </c>
      <c r="N80" s="8">
        <v>10</v>
      </c>
      <c r="O80" t="s">
        <v>50</v>
      </c>
      <c r="P80">
        <v>2</v>
      </c>
      <c r="Q80">
        <v>0</v>
      </c>
      <c r="R80">
        <v>2</v>
      </c>
      <c r="S80">
        <v>0</v>
      </c>
      <c r="U80" t="s">
        <v>51</v>
      </c>
      <c r="V80">
        <v>2</v>
      </c>
      <c r="W80">
        <v>34</v>
      </c>
      <c r="X80">
        <v>2</v>
      </c>
      <c r="Y80">
        <v>34</v>
      </c>
      <c r="Z80">
        <v>2</v>
      </c>
      <c r="AA80">
        <v>0</v>
      </c>
      <c r="AC80" t="s">
        <v>32</v>
      </c>
    </row>
    <row r="81" spans="2:29" ht="12.75">
      <c r="B81">
        <v>381</v>
      </c>
      <c r="C81">
        <f>HEX2DEC("3b2d0")</f>
        <v>242384</v>
      </c>
      <c r="D81">
        <v>32532</v>
      </c>
      <c r="E81">
        <v>3550</v>
      </c>
      <c r="F81" t="s">
        <v>37</v>
      </c>
      <c r="G81" t="s">
        <v>39</v>
      </c>
      <c r="H81" s="13" t="s">
        <v>38</v>
      </c>
      <c r="I81" t="s">
        <v>39</v>
      </c>
      <c r="J81" t="s">
        <v>59</v>
      </c>
      <c r="K81">
        <v>617</v>
      </c>
      <c r="L81" t="s">
        <v>38</v>
      </c>
      <c r="M81" s="8">
        <v>1</v>
      </c>
      <c r="N81" s="8">
        <v>10</v>
      </c>
      <c r="O81" t="s">
        <v>50</v>
      </c>
      <c r="P81">
        <v>2</v>
      </c>
      <c r="Q81">
        <v>0</v>
      </c>
      <c r="R81">
        <v>2</v>
      </c>
      <c r="S81">
        <v>0</v>
      </c>
      <c r="U81" t="s">
        <v>51</v>
      </c>
      <c r="V81">
        <v>2</v>
      </c>
      <c r="W81">
        <v>34</v>
      </c>
      <c r="X81">
        <v>2</v>
      </c>
      <c r="Y81">
        <v>34</v>
      </c>
      <c r="Z81">
        <v>2</v>
      </c>
      <c r="AA81">
        <v>0</v>
      </c>
      <c r="AC81" t="s">
        <v>31</v>
      </c>
    </row>
    <row r="82" spans="2:29" ht="12.75">
      <c r="B82">
        <v>382</v>
      </c>
      <c r="C82">
        <f>HEX2DEC("6117f")</f>
        <v>397695</v>
      </c>
      <c r="D82">
        <v>47214</v>
      </c>
      <c r="E82">
        <v>3550</v>
      </c>
      <c r="F82" t="s">
        <v>37</v>
      </c>
      <c r="G82" t="s">
        <v>39</v>
      </c>
      <c r="H82" s="13" t="s">
        <v>38</v>
      </c>
      <c r="I82" t="s">
        <v>39</v>
      </c>
      <c r="J82" t="s">
        <v>59</v>
      </c>
      <c r="K82">
        <v>617</v>
      </c>
      <c r="L82" t="s">
        <v>38</v>
      </c>
      <c r="M82" s="8">
        <v>1</v>
      </c>
      <c r="N82" s="8">
        <v>10</v>
      </c>
      <c r="O82" t="s">
        <v>50</v>
      </c>
      <c r="P82">
        <v>0</v>
      </c>
      <c r="Q82">
        <v>0</v>
      </c>
      <c r="R82">
        <v>0</v>
      </c>
      <c r="S82">
        <v>0</v>
      </c>
      <c r="U82" t="s">
        <v>51</v>
      </c>
      <c r="V82">
        <v>0</v>
      </c>
      <c r="W82">
        <v>34</v>
      </c>
      <c r="X82">
        <v>0</v>
      </c>
      <c r="Y82">
        <v>34</v>
      </c>
      <c r="Z82">
        <v>0</v>
      </c>
      <c r="AA82">
        <v>0</v>
      </c>
      <c r="AC82" s="12" t="s">
        <v>160</v>
      </c>
    </row>
    <row r="83" spans="2:29" ht="12.75">
      <c r="B83">
        <v>383</v>
      </c>
      <c r="D83">
        <v>26893</v>
      </c>
      <c r="E83">
        <v>3550</v>
      </c>
      <c r="F83" t="s">
        <v>37</v>
      </c>
      <c r="G83" t="s">
        <v>39</v>
      </c>
      <c r="H83" s="13" t="s">
        <v>38</v>
      </c>
      <c r="I83" t="s">
        <v>39</v>
      </c>
      <c r="J83" t="s">
        <v>59</v>
      </c>
      <c r="K83">
        <v>617</v>
      </c>
      <c r="L83" t="s">
        <v>38</v>
      </c>
      <c r="M83" s="8">
        <v>1</v>
      </c>
      <c r="N83" s="8">
        <v>10</v>
      </c>
      <c r="O83" t="s">
        <v>50</v>
      </c>
      <c r="P83">
        <v>3</v>
      </c>
      <c r="Q83">
        <v>0</v>
      </c>
      <c r="R83">
        <v>3</v>
      </c>
      <c r="S83">
        <v>0</v>
      </c>
      <c r="U83" t="s">
        <v>51</v>
      </c>
      <c r="V83">
        <v>3</v>
      </c>
      <c r="W83">
        <v>34</v>
      </c>
      <c r="X83">
        <v>3</v>
      </c>
      <c r="Y83">
        <v>34</v>
      </c>
      <c r="Z83">
        <v>3</v>
      </c>
      <c r="AA83">
        <v>0</v>
      </c>
      <c r="AC83" t="s">
        <v>33</v>
      </c>
    </row>
    <row r="84" spans="2:29" ht="12.75">
      <c r="B84">
        <v>384</v>
      </c>
      <c r="C84">
        <f>HEX2DEC("ea2d")</f>
        <v>59949</v>
      </c>
      <c r="D84">
        <v>40054</v>
      </c>
      <c r="E84">
        <v>3550</v>
      </c>
      <c r="F84" t="s">
        <v>37</v>
      </c>
      <c r="G84" t="s">
        <v>39</v>
      </c>
      <c r="H84" s="13" t="s">
        <v>38</v>
      </c>
      <c r="I84" t="s">
        <v>39</v>
      </c>
      <c r="J84" t="s">
        <v>59</v>
      </c>
      <c r="K84">
        <v>617</v>
      </c>
      <c r="L84" t="s">
        <v>38</v>
      </c>
      <c r="M84" s="8">
        <v>1</v>
      </c>
      <c r="N84" s="8">
        <v>10</v>
      </c>
      <c r="O84" t="s">
        <v>50</v>
      </c>
      <c r="P84">
        <v>1</v>
      </c>
      <c r="Q84">
        <v>0</v>
      </c>
      <c r="R84">
        <v>1</v>
      </c>
      <c r="S84">
        <v>0</v>
      </c>
      <c r="U84" t="s">
        <v>51</v>
      </c>
      <c r="V84">
        <v>1</v>
      </c>
      <c r="W84">
        <v>34</v>
      </c>
      <c r="X84">
        <v>1</v>
      </c>
      <c r="Y84">
        <v>34</v>
      </c>
      <c r="Z84">
        <v>1</v>
      </c>
      <c r="AA84">
        <v>0</v>
      </c>
      <c r="AC84" t="s">
        <v>33</v>
      </c>
    </row>
    <row r="85" spans="2:29" ht="12.75">
      <c r="B85">
        <v>385</v>
      </c>
      <c r="C85">
        <f>HEX2DEC("8d1ab")</f>
        <v>577963</v>
      </c>
      <c r="D85">
        <v>74075</v>
      </c>
      <c r="E85">
        <v>3550</v>
      </c>
      <c r="F85" t="s">
        <v>37</v>
      </c>
      <c r="G85" t="s">
        <v>39</v>
      </c>
      <c r="H85" s="13" t="s">
        <v>38</v>
      </c>
      <c r="I85" t="s">
        <v>39</v>
      </c>
      <c r="J85" t="s">
        <v>59</v>
      </c>
      <c r="K85">
        <v>617</v>
      </c>
      <c r="L85" t="s">
        <v>38</v>
      </c>
      <c r="M85" s="8">
        <v>1</v>
      </c>
      <c r="N85" s="8">
        <v>10</v>
      </c>
      <c r="O85" t="s">
        <v>50</v>
      </c>
      <c r="P85">
        <v>2</v>
      </c>
      <c r="Q85">
        <v>0</v>
      </c>
      <c r="R85">
        <v>2</v>
      </c>
      <c r="S85">
        <v>0</v>
      </c>
      <c r="U85" t="s">
        <v>51</v>
      </c>
      <c r="V85">
        <v>2</v>
      </c>
      <c r="W85">
        <v>34</v>
      </c>
      <c r="X85">
        <v>2</v>
      </c>
      <c r="Y85">
        <v>34</v>
      </c>
      <c r="Z85">
        <v>2</v>
      </c>
      <c r="AA85">
        <v>0</v>
      </c>
      <c r="AC85" t="s">
        <v>33</v>
      </c>
    </row>
    <row r="86" spans="2:29" ht="12.75">
      <c r="B86">
        <v>386</v>
      </c>
      <c r="D86">
        <v>51828</v>
      </c>
      <c r="E86">
        <v>3550</v>
      </c>
      <c r="F86" t="s">
        <v>37</v>
      </c>
      <c r="G86" t="s">
        <v>39</v>
      </c>
      <c r="H86" s="13" t="s">
        <v>38</v>
      </c>
      <c r="I86" t="s">
        <v>38</v>
      </c>
      <c r="J86" t="s">
        <v>59</v>
      </c>
      <c r="K86">
        <v>617</v>
      </c>
      <c r="L86" t="s">
        <v>38</v>
      </c>
      <c r="M86" s="8">
        <v>1</v>
      </c>
      <c r="N86" s="8">
        <v>10</v>
      </c>
      <c r="O86" t="s">
        <v>50</v>
      </c>
      <c r="P86">
        <v>2</v>
      </c>
      <c r="Q86">
        <v>0</v>
      </c>
      <c r="R86">
        <v>2</v>
      </c>
      <c r="S86">
        <v>0</v>
      </c>
      <c r="U86" t="s">
        <v>51</v>
      </c>
      <c r="V86">
        <v>2</v>
      </c>
      <c r="W86">
        <v>34</v>
      </c>
      <c r="X86">
        <v>2</v>
      </c>
      <c r="Y86">
        <v>34</v>
      </c>
      <c r="Z86">
        <v>2</v>
      </c>
      <c r="AA86">
        <v>0</v>
      </c>
      <c r="AC86" t="s">
        <v>34</v>
      </c>
    </row>
    <row r="89" spans="2:3" ht="12.75">
      <c r="B89" t="s">
        <v>106</v>
      </c>
      <c r="C89">
        <f>SUM(C11:C86)</f>
        <v>20022251</v>
      </c>
    </row>
  </sheetData>
  <printOptions/>
  <pageMargins left="0.25" right="0.25" top="0.25" bottom="0.25" header="0.5" footer="0.25"/>
  <pageSetup horizontalDpi="355" verticalDpi="355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8"/>
  <sheetViews>
    <sheetView tabSelected="1" workbookViewId="0" topLeftCell="A1">
      <pane ySplit="1275" topLeftCell="BM1" activePane="bottomLeft" state="split"/>
      <selection pane="topLeft" activeCell="C1" sqref="C1"/>
      <selection pane="bottomLeft" activeCell="AG17" sqref="AG17"/>
    </sheetView>
  </sheetViews>
  <sheetFormatPr defaultColWidth="9.140625" defaultRowHeight="12.75"/>
  <cols>
    <col min="3" max="3" width="11.28125" style="0" customWidth="1"/>
    <col min="4" max="4" width="8.57421875" style="0" customWidth="1"/>
    <col min="5" max="5" width="13.7109375" style="0" customWidth="1"/>
    <col min="6" max="6" width="12.140625" style="0" customWidth="1"/>
    <col min="8" max="8" width="12.00390625" style="0" customWidth="1"/>
    <col min="10" max="10" width="10.57421875" style="0" customWidth="1"/>
    <col min="11" max="11" width="32.28125" style="0" customWidth="1"/>
    <col min="12" max="12" width="10.7109375" style="0" customWidth="1"/>
  </cols>
  <sheetData>
    <row r="1" spans="1:2" ht="12.75">
      <c r="A1" s="1" t="s">
        <v>67</v>
      </c>
      <c r="B1" s="1"/>
    </row>
    <row r="2" spans="13:28" ht="12.75">
      <c r="M2" s="12"/>
      <c r="N2" t="s">
        <v>53</v>
      </c>
      <c r="W2" t="s">
        <v>185</v>
      </c>
      <c r="AB2" t="s">
        <v>186</v>
      </c>
    </row>
    <row r="3" spans="13:32" ht="12.75">
      <c r="M3" s="14" t="s">
        <v>152</v>
      </c>
      <c r="N3" s="14"/>
      <c r="O3" s="5" t="s">
        <v>183</v>
      </c>
      <c r="P3" s="5"/>
      <c r="Q3" s="5"/>
      <c r="R3" s="5"/>
      <c r="S3" s="5" t="s">
        <v>28</v>
      </c>
      <c r="T3" s="5"/>
      <c r="U3" s="5"/>
      <c r="V3" s="5"/>
      <c r="W3" s="5"/>
      <c r="X3" s="5" t="s">
        <v>184</v>
      </c>
      <c r="Y3" s="5"/>
      <c r="Z3" s="5"/>
      <c r="AA3" s="5"/>
      <c r="AC3" s="5" t="s">
        <v>30</v>
      </c>
      <c r="AD3" s="5"/>
      <c r="AF3" s="5"/>
    </row>
    <row r="4" spans="1:33" ht="12.75">
      <c r="A4" s="3" t="s">
        <v>0</v>
      </c>
      <c r="B4" s="3" t="s">
        <v>65</v>
      </c>
      <c r="C4" s="3" t="s">
        <v>66</v>
      </c>
      <c r="D4" s="3" t="s">
        <v>194</v>
      </c>
      <c r="E4" s="3" t="s">
        <v>58</v>
      </c>
      <c r="F4" s="3" t="s">
        <v>197</v>
      </c>
      <c r="G4" s="3" t="s">
        <v>192</v>
      </c>
      <c r="H4" s="3" t="s">
        <v>193</v>
      </c>
      <c r="I4" s="3" t="s">
        <v>191</v>
      </c>
      <c r="J4" s="3" t="s">
        <v>195</v>
      </c>
      <c r="K4" s="3" t="s">
        <v>182</v>
      </c>
      <c r="L4" s="3" t="s">
        <v>207</v>
      </c>
      <c r="M4" s="3" t="s">
        <v>153</v>
      </c>
      <c r="N4" s="3" t="s">
        <v>190</v>
      </c>
      <c r="O4" s="3" t="s">
        <v>188</v>
      </c>
      <c r="P4" s="3" t="s">
        <v>189</v>
      </c>
      <c r="Q4" s="3" t="s">
        <v>1</v>
      </c>
      <c r="R4" s="3" t="s">
        <v>190</v>
      </c>
      <c r="S4" s="3" t="s">
        <v>188</v>
      </c>
      <c r="T4" s="3" t="s">
        <v>189</v>
      </c>
      <c r="U4" s="3" t="s">
        <v>1</v>
      </c>
      <c r="V4" s="3"/>
      <c r="W4" s="3" t="s">
        <v>190</v>
      </c>
      <c r="X4" s="3" t="s">
        <v>188</v>
      </c>
      <c r="Y4" s="3" t="s">
        <v>189</v>
      </c>
      <c r="Z4" s="3" t="s">
        <v>1</v>
      </c>
      <c r="AA4" s="3"/>
      <c r="AB4" s="17" t="s">
        <v>190</v>
      </c>
      <c r="AC4" s="3" t="s">
        <v>188</v>
      </c>
      <c r="AD4" s="3" t="s">
        <v>189</v>
      </c>
      <c r="AE4" s="3" t="s">
        <v>1</v>
      </c>
      <c r="AF4" s="3"/>
      <c r="AG4" s="3" t="s">
        <v>13</v>
      </c>
    </row>
    <row r="5" spans="1:3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6"/>
      <c r="AD5" s="6"/>
      <c r="AE5" s="6"/>
      <c r="AF5" s="6"/>
      <c r="AG5" s="6"/>
      <c r="AH5" s="7"/>
      <c r="AI5" s="7"/>
    </row>
    <row r="6" spans="1:35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  <c r="AC6" s="6"/>
      <c r="AD6" s="6"/>
      <c r="AE6" s="6"/>
      <c r="AF6" s="6"/>
      <c r="AG6" s="6"/>
      <c r="AH6" s="7"/>
      <c r="AI6" s="7"/>
    </row>
    <row r="7" spans="1:35" ht="12.75">
      <c r="A7">
        <v>469</v>
      </c>
      <c r="B7" s="6"/>
      <c r="C7" s="6"/>
      <c r="D7" s="6"/>
      <c r="E7" s="6" t="s">
        <v>230</v>
      </c>
      <c r="F7" s="6"/>
      <c r="G7" s="6" t="s">
        <v>39</v>
      </c>
      <c r="H7" s="6" t="s">
        <v>39</v>
      </c>
      <c r="I7" s="8" t="s">
        <v>38</v>
      </c>
      <c r="J7" s="6" t="s">
        <v>39</v>
      </c>
      <c r="K7" s="8" t="s">
        <v>244</v>
      </c>
      <c r="L7" s="6" t="s">
        <v>39</v>
      </c>
      <c r="M7" s="6" t="s">
        <v>245</v>
      </c>
      <c r="N7" s="6">
        <v>9</v>
      </c>
      <c r="O7" s="6" t="s">
        <v>200</v>
      </c>
      <c r="P7" s="6"/>
      <c r="Q7" s="6">
        <v>2</v>
      </c>
      <c r="R7" s="6">
        <v>9</v>
      </c>
      <c r="S7" s="6" t="s">
        <v>204</v>
      </c>
      <c r="T7" s="6" t="s">
        <v>203</v>
      </c>
      <c r="U7" s="6">
        <v>2</v>
      </c>
      <c r="V7" s="6"/>
      <c r="W7" s="6">
        <v>9</v>
      </c>
      <c r="X7" s="6" t="s">
        <v>205</v>
      </c>
      <c r="Y7" s="6" t="s">
        <v>206</v>
      </c>
      <c r="Z7" s="6">
        <v>2</v>
      </c>
      <c r="AA7" s="6"/>
      <c r="AB7" s="8"/>
      <c r="AC7" s="6"/>
      <c r="AD7" s="6"/>
      <c r="AE7" s="6"/>
      <c r="AF7" s="6"/>
      <c r="AG7" s="6"/>
      <c r="AH7" s="7"/>
      <c r="AI7" s="7"/>
    </row>
    <row r="8" spans="1:35" ht="12.75">
      <c r="A8" s="6">
        <v>471</v>
      </c>
      <c r="B8" s="6"/>
      <c r="C8" s="6"/>
      <c r="D8" s="6"/>
      <c r="E8" s="6" t="s">
        <v>230</v>
      </c>
      <c r="F8" s="6">
        <v>600</v>
      </c>
      <c r="G8" s="6" t="s">
        <v>39</v>
      </c>
      <c r="H8" s="6" t="s">
        <v>39</v>
      </c>
      <c r="I8" s="8" t="s">
        <v>38</v>
      </c>
      <c r="J8" s="6" t="s">
        <v>39</v>
      </c>
      <c r="K8" s="7" t="s">
        <v>247</v>
      </c>
      <c r="L8" s="6" t="s">
        <v>39</v>
      </c>
      <c r="M8" s="8" t="s">
        <v>245</v>
      </c>
      <c r="N8" s="6">
        <v>9</v>
      </c>
      <c r="O8" s="6" t="s">
        <v>200</v>
      </c>
      <c r="P8" s="6"/>
      <c r="Q8" s="6">
        <v>2</v>
      </c>
      <c r="R8" s="6">
        <v>9</v>
      </c>
      <c r="S8" s="6" t="s">
        <v>204</v>
      </c>
      <c r="T8" s="6" t="s">
        <v>203</v>
      </c>
      <c r="U8" s="6">
        <v>2</v>
      </c>
      <c r="V8" s="6"/>
      <c r="W8" s="6">
        <v>9</v>
      </c>
      <c r="X8" s="6" t="s">
        <v>205</v>
      </c>
      <c r="Y8" s="6" t="s">
        <v>206</v>
      </c>
      <c r="Z8" s="6">
        <v>2</v>
      </c>
      <c r="AA8" s="6"/>
      <c r="AB8" s="8"/>
      <c r="AC8" s="6"/>
      <c r="AD8" s="6"/>
      <c r="AE8" s="6"/>
      <c r="AF8" s="6"/>
      <c r="AG8" s="6"/>
      <c r="AH8" s="7"/>
      <c r="AI8" s="7"/>
    </row>
    <row r="9" spans="1:35" ht="12.75">
      <c r="A9" s="6">
        <v>5</v>
      </c>
      <c r="B9" s="6"/>
      <c r="C9" s="6"/>
      <c r="D9" s="6"/>
      <c r="E9" s="8" t="s">
        <v>230</v>
      </c>
      <c r="F9" s="6"/>
      <c r="G9" s="8" t="s">
        <v>38</v>
      </c>
      <c r="H9" s="6" t="s">
        <v>39</v>
      </c>
      <c r="I9" s="8" t="s">
        <v>38</v>
      </c>
      <c r="J9" s="6" t="s">
        <v>39</v>
      </c>
      <c r="K9" s="7" t="s">
        <v>247</v>
      </c>
      <c r="L9" s="8" t="s">
        <v>39</v>
      </c>
      <c r="M9" s="8" t="s">
        <v>245</v>
      </c>
      <c r="N9" s="6">
        <v>9</v>
      </c>
      <c r="O9" s="6" t="s">
        <v>200</v>
      </c>
      <c r="P9" s="6"/>
      <c r="Q9" s="6">
        <v>2</v>
      </c>
      <c r="R9" s="6">
        <v>9</v>
      </c>
      <c r="S9" s="6" t="s">
        <v>204</v>
      </c>
      <c r="T9" s="6" t="s">
        <v>203</v>
      </c>
      <c r="U9" s="6">
        <v>2</v>
      </c>
      <c r="V9" s="6"/>
      <c r="W9" s="6">
        <v>9</v>
      </c>
      <c r="X9" s="6" t="s">
        <v>205</v>
      </c>
      <c r="Y9" s="6" t="s">
        <v>206</v>
      </c>
      <c r="Z9" s="6">
        <v>2</v>
      </c>
      <c r="AA9" s="6"/>
      <c r="AB9" s="8"/>
      <c r="AC9" s="6"/>
      <c r="AD9" s="6"/>
      <c r="AE9" s="6"/>
      <c r="AF9" s="6"/>
      <c r="AG9" s="6" t="s">
        <v>250</v>
      </c>
      <c r="AH9" s="7"/>
      <c r="AI9" s="7"/>
    </row>
    <row r="10" spans="1:35" ht="12.75">
      <c r="A10" s="8">
        <v>474</v>
      </c>
      <c r="B10" s="6"/>
      <c r="C10" s="6"/>
      <c r="D10" s="6"/>
      <c r="E10" s="8" t="s">
        <v>230</v>
      </c>
      <c r="F10" s="6">
        <v>50</v>
      </c>
      <c r="G10" s="8" t="s">
        <v>39</v>
      </c>
      <c r="H10" s="6" t="s">
        <v>39</v>
      </c>
      <c r="I10" s="8" t="s">
        <v>38</v>
      </c>
      <c r="J10" s="6" t="s">
        <v>39</v>
      </c>
      <c r="K10" s="7" t="s">
        <v>247</v>
      </c>
      <c r="L10" s="8" t="s">
        <v>39</v>
      </c>
      <c r="M10" s="8" t="s">
        <v>245</v>
      </c>
      <c r="N10" s="6">
        <v>9</v>
      </c>
      <c r="O10" s="6" t="s">
        <v>200</v>
      </c>
      <c r="P10" s="6"/>
      <c r="Q10" s="6">
        <v>2</v>
      </c>
      <c r="R10" s="6">
        <v>9</v>
      </c>
      <c r="S10" s="6" t="s">
        <v>204</v>
      </c>
      <c r="T10" s="6" t="s">
        <v>203</v>
      </c>
      <c r="U10" s="6">
        <v>2</v>
      </c>
      <c r="V10" s="6"/>
      <c r="W10" s="6">
        <v>9</v>
      </c>
      <c r="X10" s="6" t="s">
        <v>205</v>
      </c>
      <c r="Y10" s="6" t="s">
        <v>206</v>
      </c>
      <c r="Z10" s="6">
        <v>2</v>
      </c>
      <c r="AA10" s="6"/>
      <c r="AB10" s="8"/>
      <c r="AC10" s="6"/>
      <c r="AD10" s="6"/>
      <c r="AE10" s="6"/>
      <c r="AF10" s="6"/>
      <c r="AG10" s="6" t="s">
        <v>246</v>
      </c>
      <c r="AH10" s="7"/>
      <c r="AI10" s="7"/>
    </row>
    <row r="11" spans="1:35" ht="12.75">
      <c r="A11" s="6"/>
      <c r="B11" s="6"/>
      <c r="C11" s="6"/>
      <c r="D11" s="6"/>
      <c r="E11" s="6"/>
      <c r="F11" s="6"/>
      <c r="G11" s="6"/>
      <c r="H11" s="6"/>
      <c r="I11" s="8"/>
      <c r="J11" s="6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  <c r="AC11" s="6"/>
      <c r="AD11" s="6"/>
      <c r="AE11" s="6"/>
      <c r="AF11" s="6"/>
      <c r="AG11" s="6"/>
      <c r="AH11" s="7"/>
      <c r="AI11" s="7"/>
    </row>
    <row r="12" spans="1:35" ht="12.75">
      <c r="A12" s="6">
        <v>475</v>
      </c>
      <c r="B12" s="6"/>
      <c r="C12" s="6"/>
      <c r="D12" s="6"/>
      <c r="E12" s="6" t="s">
        <v>187</v>
      </c>
      <c r="F12" s="6"/>
      <c r="G12" s="6" t="s">
        <v>39</v>
      </c>
      <c r="H12" s="6" t="s">
        <v>39</v>
      </c>
      <c r="I12" s="8" t="s">
        <v>38</v>
      </c>
      <c r="J12" s="6" t="s">
        <v>39</v>
      </c>
      <c r="K12" s="7" t="s">
        <v>247</v>
      </c>
      <c r="L12" s="6" t="s">
        <v>39</v>
      </c>
      <c r="M12" s="6">
        <v>10</v>
      </c>
      <c r="N12" s="6">
        <v>9</v>
      </c>
      <c r="O12" s="6" t="s">
        <v>200</v>
      </c>
      <c r="P12" s="6"/>
      <c r="Q12" s="6">
        <v>2</v>
      </c>
      <c r="R12" s="6">
        <v>9</v>
      </c>
      <c r="S12" s="6" t="s">
        <v>204</v>
      </c>
      <c r="T12" s="6" t="s">
        <v>203</v>
      </c>
      <c r="U12" s="6">
        <v>2</v>
      </c>
      <c r="V12" s="6"/>
      <c r="W12" s="6">
        <v>9</v>
      </c>
      <c r="X12" s="6" t="s">
        <v>205</v>
      </c>
      <c r="Y12" s="6" t="s">
        <v>206</v>
      </c>
      <c r="Z12" s="6">
        <v>2</v>
      </c>
      <c r="AA12" s="6"/>
      <c r="AB12" s="8"/>
      <c r="AC12" s="6"/>
      <c r="AD12" s="6"/>
      <c r="AE12" s="6"/>
      <c r="AF12" s="6"/>
      <c r="AG12" s="6" t="s">
        <v>251</v>
      </c>
      <c r="AH12" s="7"/>
      <c r="AI12" s="7"/>
    </row>
    <row r="13" spans="1:35" ht="12.75">
      <c r="A13" s="6">
        <v>479</v>
      </c>
      <c r="B13" s="6"/>
      <c r="C13" s="6"/>
      <c r="D13" s="6"/>
      <c r="E13" s="6" t="s">
        <v>187</v>
      </c>
      <c r="F13" s="6"/>
      <c r="G13" s="6" t="s">
        <v>39</v>
      </c>
      <c r="H13" s="6" t="s">
        <v>39</v>
      </c>
      <c r="I13" s="8" t="s">
        <v>38</v>
      </c>
      <c r="J13" s="6" t="s">
        <v>39</v>
      </c>
      <c r="K13" s="7" t="s">
        <v>247</v>
      </c>
      <c r="L13" s="6" t="s">
        <v>39</v>
      </c>
      <c r="M13" s="6">
        <v>10</v>
      </c>
      <c r="N13" s="6">
        <v>9</v>
      </c>
      <c r="O13" s="6" t="s">
        <v>200</v>
      </c>
      <c r="P13" s="6"/>
      <c r="Q13" s="6">
        <v>2</v>
      </c>
      <c r="R13" s="6">
        <v>9</v>
      </c>
      <c r="S13" s="6" t="s">
        <v>204</v>
      </c>
      <c r="T13" s="6" t="s">
        <v>203</v>
      </c>
      <c r="U13" s="6">
        <v>2</v>
      </c>
      <c r="V13" s="6"/>
      <c r="W13" s="6">
        <v>9</v>
      </c>
      <c r="X13" s="6" t="s">
        <v>205</v>
      </c>
      <c r="Y13" s="6" t="s">
        <v>206</v>
      </c>
      <c r="Z13" s="6">
        <v>2</v>
      </c>
      <c r="AA13" s="6"/>
      <c r="AB13" s="8"/>
      <c r="AC13" s="6"/>
      <c r="AD13" s="6"/>
      <c r="AE13" s="6"/>
      <c r="AF13" s="6"/>
      <c r="AG13" s="6"/>
      <c r="AH13" s="7"/>
      <c r="AI13" s="7"/>
    </row>
    <row r="14" spans="1:35" ht="12.75">
      <c r="A14" s="6">
        <v>480</v>
      </c>
      <c r="B14" s="6"/>
      <c r="C14" s="6"/>
      <c r="D14" s="6"/>
      <c r="E14" s="6" t="s">
        <v>187</v>
      </c>
      <c r="F14" s="6"/>
      <c r="G14" s="6" t="s">
        <v>39</v>
      </c>
      <c r="H14" s="6" t="s">
        <v>39</v>
      </c>
      <c r="I14" s="8" t="s">
        <v>38</v>
      </c>
      <c r="J14" s="6" t="s">
        <v>39</v>
      </c>
      <c r="K14" s="7" t="s">
        <v>247</v>
      </c>
      <c r="L14" s="6" t="s">
        <v>39</v>
      </c>
      <c r="M14" s="6">
        <v>10</v>
      </c>
      <c r="N14" s="6">
        <v>9</v>
      </c>
      <c r="O14" s="6" t="s">
        <v>200</v>
      </c>
      <c r="P14" s="6"/>
      <c r="Q14" s="6">
        <v>2</v>
      </c>
      <c r="R14" s="6">
        <v>9</v>
      </c>
      <c r="S14" s="6" t="s">
        <v>204</v>
      </c>
      <c r="T14" s="6" t="s">
        <v>203</v>
      </c>
      <c r="U14" s="6">
        <v>2</v>
      </c>
      <c r="V14" s="6"/>
      <c r="W14" s="6">
        <v>9</v>
      </c>
      <c r="X14" s="6" t="s">
        <v>205</v>
      </c>
      <c r="Y14" s="6" t="s">
        <v>206</v>
      </c>
      <c r="Z14" s="6">
        <v>2</v>
      </c>
      <c r="AA14" s="6"/>
      <c r="AB14" s="8"/>
      <c r="AC14" s="6"/>
      <c r="AD14" s="6"/>
      <c r="AE14" s="6"/>
      <c r="AF14" s="6"/>
      <c r="AG14" s="6"/>
      <c r="AH14" s="7"/>
      <c r="AI14" s="7"/>
    </row>
    <row r="15" spans="1:35" ht="12.75">
      <c r="A15" s="6">
        <v>481</v>
      </c>
      <c r="B15" s="6"/>
      <c r="C15" s="6"/>
      <c r="D15" s="6"/>
      <c r="E15" s="6" t="s">
        <v>187</v>
      </c>
      <c r="F15" s="6"/>
      <c r="G15" s="6" t="s">
        <v>39</v>
      </c>
      <c r="H15" s="6" t="s">
        <v>39</v>
      </c>
      <c r="I15" s="8" t="s">
        <v>38</v>
      </c>
      <c r="J15" s="6" t="s">
        <v>39</v>
      </c>
      <c r="K15" s="7" t="s">
        <v>247</v>
      </c>
      <c r="L15" s="6" t="s">
        <v>39</v>
      </c>
      <c r="M15" s="6">
        <v>10</v>
      </c>
      <c r="N15" s="6">
        <v>9</v>
      </c>
      <c r="O15" s="6" t="s">
        <v>200</v>
      </c>
      <c r="P15" s="6"/>
      <c r="Q15" s="6">
        <v>2</v>
      </c>
      <c r="R15" s="6">
        <v>9</v>
      </c>
      <c r="S15" s="6" t="s">
        <v>204</v>
      </c>
      <c r="T15" s="6" t="s">
        <v>203</v>
      </c>
      <c r="U15" s="6">
        <v>2</v>
      </c>
      <c r="V15" s="6"/>
      <c r="W15" s="6">
        <v>9</v>
      </c>
      <c r="X15" s="6" t="s">
        <v>205</v>
      </c>
      <c r="Y15" s="6" t="s">
        <v>206</v>
      </c>
      <c r="Z15" s="6">
        <v>2</v>
      </c>
      <c r="AA15" s="6"/>
      <c r="AB15" s="8"/>
      <c r="AC15" s="6"/>
      <c r="AD15" s="6"/>
      <c r="AE15" s="6"/>
      <c r="AF15" s="6"/>
      <c r="AG15" s="6"/>
      <c r="AH15" s="7"/>
      <c r="AI15" s="7"/>
    </row>
    <row r="17" spans="1:35" ht="12.75">
      <c r="A17" s="6">
        <v>6</v>
      </c>
      <c r="B17" s="6"/>
      <c r="C17" s="6"/>
      <c r="D17" s="6"/>
      <c r="E17" s="6" t="s">
        <v>187</v>
      </c>
      <c r="F17" s="6">
        <v>3000</v>
      </c>
      <c r="G17" s="6" t="s">
        <v>38</v>
      </c>
      <c r="H17" s="6" t="s">
        <v>39</v>
      </c>
      <c r="I17" s="6" t="s">
        <v>38</v>
      </c>
      <c r="J17" s="6" t="s">
        <v>39</v>
      </c>
      <c r="K17" s="7" t="s">
        <v>247</v>
      </c>
      <c r="L17" s="6" t="s">
        <v>39</v>
      </c>
      <c r="M17" s="6">
        <v>10</v>
      </c>
      <c r="N17" s="6">
        <v>9</v>
      </c>
      <c r="O17" s="6" t="s">
        <v>200</v>
      </c>
      <c r="P17" s="6"/>
      <c r="Q17" s="6">
        <v>2</v>
      </c>
      <c r="R17" s="6">
        <v>9</v>
      </c>
      <c r="S17" s="6" t="s">
        <v>204</v>
      </c>
      <c r="T17" s="6" t="s">
        <v>203</v>
      </c>
      <c r="U17" s="6">
        <v>2</v>
      </c>
      <c r="V17" s="6"/>
      <c r="W17" s="6">
        <v>9</v>
      </c>
      <c r="X17" s="6" t="s">
        <v>205</v>
      </c>
      <c r="Y17" s="6" t="s">
        <v>206</v>
      </c>
      <c r="Z17" s="6">
        <v>2</v>
      </c>
      <c r="AA17" s="6"/>
      <c r="AB17" s="6"/>
      <c r="AC17" s="6"/>
      <c r="AD17" s="6"/>
      <c r="AE17" s="6"/>
      <c r="AF17" s="6"/>
      <c r="AG17" s="16" t="s">
        <v>238</v>
      </c>
      <c r="AH17" s="7"/>
      <c r="AI17" s="7"/>
    </row>
    <row r="18" spans="1:35" ht="12.75">
      <c r="A18" s="8">
        <v>7</v>
      </c>
      <c r="B18" s="6"/>
      <c r="C18" s="6"/>
      <c r="D18" s="6"/>
      <c r="E18" s="6" t="s">
        <v>187</v>
      </c>
      <c r="F18" s="6">
        <v>700</v>
      </c>
      <c r="G18" s="8" t="s">
        <v>38</v>
      </c>
      <c r="H18" s="6" t="s">
        <v>39</v>
      </c>
      <c r="I18" s="6" t="s">
        <v>38</v>
      </c>
      <c r="J18" s="6" t="s">
        <v>39</v>
      </c>
      <c r="K18" s="7" t="s">
        <v>247</v>
      </c>
      <c r="L18" s="6" t="s">
        <v>39</v>
      </c>
      <c r="M18" s="6">
        <v>10</v>
      </c>
      <c r="N18" s="6">
        <v>9</v>
      </c>
      <c r="O18" s="6" t="s">
        <v>200</v>
      </c>
      <c r="P18" s="6"/>
      <c r="Q18" s="6">
        <v>2</v>
      </c>
      <c r="R18" s="6">
        <v>9</v>
      </c>
      <c r="S18" s="6" t="s">
        <v>204</v>
      </c>
      <c r="T18" s="6" t="s">
        <v>203</v>
      </c>
      <c r="U18" s="6">
        <v>2</v>
      </c>
      <c r="V18" s="6"/>
      <c r="W18" s="6">
        <v>9</v>
      </c>
      <c r="X18" s="6" t="s">
        <v>205</v>
      </c>
      <c r="Y18" s="6" t="s">
        <v>206</v>
      </c>
      <c r="Z18" s="6">
        <v>2</v>
      </c>
      <c r="AA18" s="6"/>
      <c r="AB18" s="6"/>
      <c r="AC18" s="6"/>
      <c r="AD18" s="6"/>
      <c r="AE18" s="6"/>
      <c r="AF18" s="6"/>
      <c r="AG18" s="6"/>
      <c r="AH18" s="7"/>
      <c r="AI18" s="7"/>
    </row>
    <row r="19" spans="1:35" ht="12.75">
      <c r="A19" s="8">
        <v>8</v>
      </c>
      <c r="B19" s="6"/>
      <c r="C19" s="6"/>
      <c r="D19" s="6"/>
      <c r="E19" s="6" t="s">
        <v>187</v>
      </c>
      <c r="F19" s="6">
        <v>1300</v>
      </c>
      <c r="G19" s="8" t="s">
        <v>38</v>
      </c>
      <c r="H19" s="6" t="s">
        <v>39</v>
      </c>
      <c r="I19" s="6" t="s">
        <v>38</v>
      </c>
      <c r="J19" s="6" t="s">
        <v>39</v>
      </c>
      <c r="K19" s="7" t="s">
        <v>247</v>
      </c>
      <c r="L19" s="6" t="s">
        <v>39</v>
      </c>
      <c r="M19" s="6">
        <v>10</v>
      </c>
      <c r="N19" s="6">
        <v>9</v>
      </c>
      <c r="O19" s="6" t="s">
        <v>200</v>
      </c>
      <c r="P19" s="6"/>
      <c r="Q19" s="6">
        <v>2</v>
      </c>
      <c r="R19" s="6">
        <v>9</v>
      </c>
      <c r="S19" s="6" t="s">
        <v>204</v>
      </c>
      <c r="T19" s="6" t="s">
        <v>203</v>
      </c>
      <c r="U19" s="6">
        <v>2</v>
      </c>
      <c r="V19" s="6"/>
      <c r="W19" s="6">
        <v>9</v>
      </c>
      <c r="X19" s="6" t="s">
        <v>205</v>
      </c>
      <c r="Y19" s="6" t="s">
        <v>206</v>
      </c>
      <c r="Z19" s="6">
        <v>2</v>
      </c>
      <c r="AA19" s="6"/>
      <c r="AB19" s="6"/>
      <c r="AC19" s="6"/>
      <c r="AD19" s="6"/>
      <c r="AE19" s="6"/>
      <c r="AF19" s="6"/>
      <c r="AG19" s="6"/>
      <c r="AH19" s="7"/>
      <c r="AI19" s="7"/>
    </row>
    <row r="20" spans="1:35" ht="12.75">
      <c r="A20" s="8">
        <v>9</v>
      </c>
      <c r="B20" s="6"/>
      <c r="C20" s="6"/>
      <c r="D20" s="6"/>
      <c r="E20" s="6" t="s">
        <v>230</v>
      </c>
      <c r="F20" s="8">
        <v>100</v>
      </c>
      <c r="G20" s="8" t="s">
        <v>38</v>
      </c>
      <c r="H20" s="6" t="s">
        <v>39</v>
      </c>
      <c r="I20" s="6" t="s">
        <v>38</v>
      </c>
      <c r="J20" s="6" t="s">
        <v>39</v>
      </c>
      <c r="K20" s="7" t="s">
        <v>247</v>
      </c>
      <c r="L20" s="6" t="s">
        <v>39</v>
      </c>
      <c r="M20" s="6">
        <v>10</v>
      </c>
      <c r="N20" s="6">
        <v>9</v>
      </c>
      <c r="O20" s="6" t="s">
        <v>200</v>
      </c>
      <c r="P20" s="6"/>
      <c r="Q20" s="6">
        <v>2</v>
      </c>
      <c r="R20" s="6">
        <v>9</v>
      </c>
      <c r="S20" s="6" t="s">
        <v>204</v>
      </c>
      <c r="T20" s="6" t="s">
        <v>203</v>
      </c>
      <c r="U20" s="6">
        <v>2</v>
      </c>
      <c r="V20" s="6"/>
      <c r="W20" s="6">
        <v>9</v>
      </c>
      <c r="X20" s="6" t="s">
        <v>205</v>
      </c>
      <c r="Y20" s="6" t="s">
        <v>206</v>
      </c>
      <c r="Z20" s="6">
        <v>2</v>
      </c>
      <c r="AA20" s="6"/>
      <c r="AB20" s="6"/>
      <c r="AC20" s="6"/>
      <c r="AD20" s="6"/>
      <c r="AE20" s="6"/>
      <c r="AF20" s="6"/>
      <c r="AG20" s="6"/>
      <c r="AH20" s="7"/>
      <c r="AI20" s="7"/>
    </row>
    <row r="21" spans="1:35" ht="12.75">
      <c r="A21" s="8"/>
      <c r="B21" s="6"/>
      <c r="C21" s="6"/>
      <c r="D21" s="6"/>
      <c r="E21" s="6"/>
      <c r="F21" s="8"/>
      <c r="G21" s="6"/>
      <c r="H21" s="6"/>
      <c r="I21" s="6"/>
      <c r="J21" s="8"/>
      <c r="K21" s="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7"/>
      <c r="AI21" s="7"/>
    </row>
    <row r="22" spans="1:35" ht="12.75">
      <c r="A22" s="8">
        <v>499</v>
      </c>
      <c r="B22" s="6"/>
      <c r="C22" s="6"/>
      <c r="D22" s="6"/>
      <c r="E22" s="6" t="s">
        <v>187</v>
      </c>
      <c r="F22" s="8" t="s">
        <v>242</v>
      </c>
      <c r="G22" s="6" t="s">
        <v>39</v>
      </c>
      <c r="H22" s="6" t="s">
        <v>39</v>
      </c>
      <c r="I22" s="6" t="s">
        <v>39</v>
      </c>
      <c r="J22" s="6" t="s">
        <v>39</v>
      </c>
      <c r="K22" s="7" t="s">
        <v>247</v>
      </c>
      <c r="L22" s="6" t="s">
        <v>39</v>
      </c>
      <c r="M22" s="6">
        <v>10</v>
      </c>
      <c r="N22" s="6">
        <v>9</v>
      </c>
      <c r="O22" s="6" t="s">
        <v>200</v>
      </c>
      <c r="P22" s="6"/>
      <c r="Q22" s="6">
        <v>2</v>
      </c>
      <c r="R22" s="6">
        <v>9</v>
      </c>
      <c r="S22" s="6" t="s">
        <v>204</v>
      </c>
      <c r="T22" s="6" t="s">
        <v>203</v>
      </c>
      <c r="U22" s="6">
        <v>2</v>
      </c>
      <c r="V22" s="6"/>
      <c r="W22" s="6">
        <v>9</v>
      </c>
      <c r="X22" s="6" t="s">
        <v>205</v>
      </c>
      <c r="Y22" s="6" t="s">
        <v>206</v>
      </c>
      <c r="Z22" s="6">
        <v>2</v>
      </c>
      <c r="AA22" s="6"/>
      <c r="AB22" s="6"/>
      <c r="AC22" s="6"/>
      <c r="AD22" s="6"/>
      <c r="AE22" s="6"/>
      <c r="AF22" s="6"/>
      <c r="AG22" s="6" t="s">
        <v>243</v>
      </c>
      <c r="AH22" s="7"/>
      <c r="AI22" s="7"/>
    </row>
    <row r="23" spans="2:35" ht="12.75">
      <c r="B23" s="6"/>
      <c r="C23" s="6"/>
      <c r="D23" s="6"/>
      <c r="E23" s="6"/>
      <c r="F23" s="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7"/>
      <c r="AI23" s="7"/>
    </row>
    <row r="24" spans="1:35" ht="12.75">
      <c r="A24" s="8">
        <v>501</v>
      </c>
      <c r="B24" s="6"/>
      <c r="C24" s="6"/>
      <c r="D24" s="6"/>
      <c r="E24" s="6" t="s">
        <v>187</v>
      </c>
      <c r="F24" s="8"/>
      <c r="G24" s="6" t="s">
        <v>39</v>
      </c>
      <c r="H24" s="6" t="s">
        <v>39</v>
      </c>
      <c r="I24" s="6" t="s">
        <v>39</v>
      </c>
      <c r="J24" s="6" t="s">
        <v>39</v>
      </c>
      <c r="K24" t="s">
        <v>199</v>
      </c>
      <c r="L24" s="6" t="s">
        <v>39</v>
      </c>
      <c r="M24" s="6">
        <v>10</v>
      </c>
      <c r="N24" s="6">
        <v>9</v>
      </c>
      <c r="O24" s="6" t="s">
        <v>200</v>
      </c>
      <c r="P24" s="6"/>
      <c r="Q24" s="6">
        <v>2</v>
      </c>
      <c r="R24" s="6">
        <v>9</v>
      </c>
      <c r="S24" s="6" t="s">
        <v>204</v>
      </c>
      <c r="T24" s="6" t="s">
        <v>202</v>
      </c>
      <c r="U24" s="6">
        <v>2</v>
      </c>
      <c r="V24" s="6"/>
      <c r="W24" s="6">
        <v>9</v>
      </c>
      <c r="X24" s="6" t="s">
        <v>205</v>
      </c>
      <c r="Y24" s="6" t="s">
        <v>234</v>
      </c>
      <c r="Z24" s="6">
        <v>2</v>
      </c>
      <c r="AA24" s="6"/>
      <c r="AB24" s="6"/>
      <c r="AC24" s="6"/>
      <c r="AD24" s="6"/>
      <c r="AE24" s="6"/>
      <c r="AF24" s="6"/>
      <c r="AG24" s="6"/>
      <c r="AH24" s="7"/>
      <c r="AI24" s="7"/>
    </row>
    <row r="25" spans="1:35" ht="12.75">
      <c r="A25" s="8">
        <v>502</v>
      </c>
      <c r="B25" s="6"/>
      <c r="C25" s="6"/>
      <c r="D25" s="6"/>
      <c r="E25" s="6" t="s">
        <v>187</v>
      </c>
      <c r="F25" s="8"/>
      <c r="G25" s="6" t="s">
        <v>39</v>
      </c>
      <c r="H25" s="6" t="s">
        <v>39</v>
      </c>
      <c r="I25" s="6" t="s">
        <v>39</v>
      </c>
      <c r="J25" s="6" t="s">
        <v>39</v>
      </c>
      <c r="K25" t="s">
        <v>199</v>
      </c>
      <c r="L25" s="6" t="s">
        <v>39</v>
      </c>
      <c r="M25" s="6">
        <v>10</v>
      </c>
      <c r="N25" s="6">
        <v>9</v>
      </c>
      <c r="O25" s="6" t="s">
        <v>200</v>
      </c>
      <c r="P25" s="6"/>
      <c r="Q25" s="6">
        <v>2</v>
      </c>
      <c r="R25" s="6">
        <v>9</v>
      </c>
      <c r="S25" s="6" t="s">
        <v>204</v>
      </c>
      <c r="T25" s="6" t="s">
        <v>202</v>
      </c>
      <c r="U25" s="6">
        <v>2</v>
      </c>
      <c r="V25" s="6"/>
      <c r="W25" s="6">
        <v>9</v>
      </c>
      <c r="X25" s="6" t="s">
        <v>205</v>
      </c>
      <c r="Y25" s="6" t="s">
        <v>234</v>
      </c>
      <c r="Z25" s="6">
        <v>0</v>
      </c>
      <c r="AA25" s="6"/>
      <c r="AB25" s="6"/>
      <c r="AC25" s="6"/>
      <c r="AD25" s="6"/>
      <c r="AE25" s="6"/>
      <c r="AF25" s="6"/>
      <c r="AG25" s="6"/>
      <c r="AH25" s="7"/>
      <c r="AI25" s="7"/>
    </row>
    <row r="26" spans="1:35" ht="12.75">
      <c r="A26" s="8">
        <v>503</v>
      </c>
      <c r="B26" s="6"/>
      <c r="C26" s="6"/>
      <c r="D26" s="6"/>
      <c r="E26" s="6" t="s">
        <v>187</v>
      </c>
      <c r="F26" s="8"/>
      <c r="G26" s="6" t="s">
        <v>39</v>
      </c>
      <c r="H26" s="6" t="s">
        <v>39</v>
      </c>
      <c r="I26" s="6" t="s">
        <v>39</v>
      </c>
      <c r="J26" s="6" t="s">
        <v>39</v>
      </c>
      <c r="K26" t="s">
        <v>240</v>
      </c>
      <c r="L26" s="6" t="s">
        <v>39</v>
      </c>
      <c r="M26" s="6">
        <v>10</v>
      </c>
      <c r="N26" s="6">
        <v>9</v>
      </c>
      <c r="O26" s="6" t="s">
        <v>200</v>
      </c>
      <c r="P26" s="6"/>
      <c r="Q26" s="6">
        <v>2</v>
      </c>
      <c r="R26" s="6">
        <v>9</v>
      </c>
      <c r="S26" s="6" t="s">
        <v>204</v>
      </c>
      <c r="T26" s="6" t="s">
        <v>202</v>
      </c>
      <c r="U26" s="6">
        <v>2</v>
      </c>
      <c r="V26" s="6"/>
      <c r="W26" s="6">
        <v>9</v>
      </c>
      <c r="X26" s="6" t="s">
        <v>205</v>
      </c>
      <c r="Y26" s="6" t="s">
        <v>234</v>
      </c>
      <c r="Z26" s="6">
        <v>0</v>
      </c>
      <c r="AA26" s="6"/>
      <c r="AB26" s="6"/>
      <c r="AC26" s="6"/>
      <c r="AD26" s="6"/>
      <c r="AE26" s="6"/>
      <c r="AF26" s="6"/>
      <c r="AG26" s="6"/>
      <c r="AH26" s="7"/>
      <c r="AI26" s="7"/>
    </row>
    <row r="27" spans="1:35" ht="12.75">
      <c r="A27" s="8">
        <v>504</v>
      </c>
      <c r="B27" s="6"/>
      <c r="C27" s="6"/>
      <c r="D27" s="6"/>
      <c r="E27" s="6" t="s">
        <v>187</v>
      </c>
      <c r="F27" s="8"/>
      <c r="G27" s="6" t="s">
        <v>39</v>
      </c>
      <c r="H27" s="6" t="s">
        <v>39</v>
      </c>
      <c r="I27" s="6" t="s">
        <v>39</v>
      </c>
      <c r="J27" s="6" t="s">
        <v>39</v>
      </c>
      <c r="K27" t="s">
        <v>240</v>
      </c>
      <c r="L27" s="6" t="s">
        <v>39</v>
      </c>
      <c r="M27" s="6">
        <v>10</v>
      </c>
      <c r="N27" s="6">
        <v>9</v>
      </c>
      <c r="O27" s="6" t="s">
        <v>200</v>
      </c>
      <c r="P27" s="6"/>
      <c r="Q27" s="6">
        <v>2</v>
      </c>
      <c r="R27" s="6">
        <v>9</v>
      </c>
      <c r="S27" s="6" t="s">
        <v>204</v>
      </c>
      <c r="T27" s="6" t="s">
        <v>202</v>
      </c>
      <c r="U27" s="6">
        <v>2</v>
      </c>
      <c r="V27" s="6"/>
      <c r="W27" s="6">
        <v>9</v>
      </c>
      <c r="X27" s="6" t="s">
        <v>205</v>
      </c>
      <c r="Y27" s="6" t="s">
        <v>234</v>
      </c>
      <c r="Z27" s="6">
        <v>0</v>
      </c>
      <c r="AA27" s="6"/>
      <c r="AB27" s="6"/>
      <c r="AC27" s="6"/>
      <c r="AD27" s="6"/>
      <c r="AE27" s="6"/>
      <c r="AF27" s="6"/>
      <c r="AG27" s="6"/>
      <c r="AH27" s="7"/>
      <c r="AI27" s="7"/>
    </row>
    <row r="28" spans="1:35" ht="12.75">
      <c r="A28" s="8">
        <v>505</v>
      </c>
      <c r="B28" s="6"/>
      <c r="C28" s="6"/>
      <c r="D28" s="6"/>
      <c r="E28" s="6" t="s">
        <v>187</v>
      </c>
      <c r="F28" s="8"/>
      <c r="G28" s="6" t="s">
        <v>39</v>
      </c>
      <c r="H28" s="6" t="s">
        <v>39</v>
      </c>
      <c r="I28" s="6" t="s">
        <v>39</v>
      </c>
      <c r="J28" s="6" t="s">
        <v>39</v>
      </c>
      <c r="K28" t="s">
        <v>240</v>
      </c>
      <c r="L28" s="6" t="s">
        <v>39</v>
      </c>
      <c r="M28" s="6">
        <v>10</v>
      </c>
      <c r="N28" s="6">
        <v>9</v>
      </c>
      <c r="O28" s="6" t="s">
        <v>200</v>
      </c>
      <c r="P28" s="6"/>
      <c r="Q28" s="6">
        <v>2</v>
      </c>
      <c r="R28" s="6">
        <v>9</v>
      </c>
      <c r="S28" s="6" t="s">
        <v>204</v>
      </c>
      <c r="T28" s="6" t="s">
        <v>202</v>
      </c>
      <c r="U28" s="6">
        <v>2</v>
      </c>
      <c r="V28" s="6"/>
      <c r="W28" s="6">
        <v>9</v>
      </c>
      <c r="X28" s="6" t="s">
        <v>205</v>
      </c>
      <c r="Y28" s="6" t="s">
        <v>234</v>
      </c>
      <c r="Z28" s="6">
        <v>0</v>
      </c>
      <c r="AA28" s="6"/>
      <c r="AB28" s="6"/>
      <c r="AC28" s="6"/>
      <c r="AD28" s="6"/>
      <c r="AE28" s="6"/>
      <c r="AF28" s="6"/>
      <c r="AG28" s="6"/>
      <c r="AH28" s="7"/>
      <c r="AI28" s="7"/>
    </row>
    <row r="29" spans="1:35" ht="12.75">
      <c r="A29" s="8">
        <v>507</v>
      </c>
      <c r="B29" s="6"/>
      <c r="C29" s="6"/>
      <c r="D29" s="6"/>
      <c r="E29" s="6" t="s">
        <v>187</v>
      </c>
      <c r="F29" s="8"/>
      <c r="G29" s="6" t="s">
        <v>39</v>
      </c>
      <c r="H29" s="6" t="s">
        <v>39</v>
      </c>
      <c r="I29" s="6" t="s">
        <v>39</v>
      </c>
      <c r="J29" s="6" t="s">
        <v>39</v>
      </c>
      <c r="K29" s="7" t="s">
        <v>247</v>
      </c>
      <c r="L29" s="6" t="s">
        <v>39</v>
      </c>
      <c r="M29" s="6">
        <v>10</v>
      </c>
      <c r="N29" s="6">
        <v>9</v>
      </c>
      <c r="O29" s="6" t="s">
        <v>200</v>
      </c>
      <c r="P29" s="6"/>
      <c r="Q29" s="6">
        <v>2</v>
      </c>
      <c r="R29" s="6">
        <v>9</v>
      </c>
      <c r="S29" s="6" t="s">
        <v>204</v>
      </c>
      <c r="T29" s="6" t="s">
        <v>202</v>
      </c>
      <c r="U29" s="6">
        <v>2</v>
      </c>
      <c r="V29" s="6"/>
      <c r="W29" s="6">
        <v>9</v>
      </c>
      <c r="X29" s="6" t="s">
        <v>205</v>
      </c>
      <c r="Y29" s="6" t="s">
        <v>234</v>
      </c>
      <c r="Z29" s="6">
        <v>0</v>
      </c>
      <c r="AA29" s="6"/>
      <c r="AB29" s="6"/>
      <c r="AC29" s="6"/>
      <c r="AD29" s="6"/>
      <c r="AE29" s="6"/>
      <c r="AF29" s="6"/>
      <c r="AG29" s="6"/>
      <c r="AH29" s="7"/>
      <c r="AI29" s="7"/>
    </row>
    <row r="30" spans="1:35" ht="12.75">
      <c r="A30" s="8">
        <v>508</v>
      </c>
      <c r="B30" s="6"/>
      <c r="C30" s="6"/>
      <c r="D30" s="6"/>
      <c r="E30" s="6" t="s">
        <v>187</v>
      </c>
      <c r="F30" s="8" t="s">
        <v>241</v>
      </c>
      <c r="G30" s="6" t="s">
        <v>39</v>
      </c>
      <c r="H30" s="6" t="s">
        <v>39</v>
      </c>
      <c r="I30" s="6" t="s">
        <v>39</v>
      </c>
      <c r="J30" s="6" t="s">
        <v>39</v>
      </c>
      <c r="K30" t="s">
        <v>199</v>
      </c>
      <c r="L30" s="6" t="s">
        <v>39</v>
      </c>
      <c r="M30" s="6">
        <v>10</v>
      </c>
      <c r="N30" s="6">
        <v>9</v>
      </c>
      <c r="O30" s="6" t="s">
        <v>200</v>
      </c>
      <c r="P30" s="6"/>
      <c r="Q30" s="6">
        <v>2</v>
      </c>
      <c r="R30" s="6">
        <v>9</v>
      </c>
      <c r="S30" s="6" t="s">
        <v>204</v>
      </c>
      <c r="T30" s="6" t="s">
        <v>202</v>
      </c>
      <c r="U30" s="6">
        <v>2</v>
      </c>
      <c r="V30" s="6"/>
      <c r="W30" s="6">
        <v>9</v>
      </c>
      <c r="X30" s="6" t="s">
        <v>205</v>
      </c>
      <c r="Y30" s="6" t="s">
        <v>234</v>
      </c>
      <c r="Z30" s="6">
        <v>0</v>
      </c>
      <c r="AA30" s="6"/>
      <c r="AB30" s="6"/>
      <c r="AC30" s="6"/>
      <c r="AD30" s="6"/>
      <c r="AE30" s="6"/>
      <c r="AF30" s="6"/>
      <c r="AG30" s="6"/>
      <c r="AH30" s="7"/>
      <c r="AI30" s="7"/>
    </row>
    <row r="31" spans="1:35" ht="12.75">
      <c r="A31" s="8"/>
      <c r="B31" s="6"/>
      <c r="C31" s="6"/>
      <c r="D31" s="6"/>
      <c r="E31" s="6"/>
      <c r="F31" s="8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7"/>
      <c r="AI31" s="7"/>
    </row>
    <row r="32" spans="1:35" ht="12.75">
      <c r="A32" s="6"/>
      <c r="B32" s="6"/>
      <c r="C32" s="6"/>
      <c r="D32" s="6"/>
      <c r="E32" s="6"/>
      <c r="F32" s="6"/>
      <c r="G32" s="6"/>
      <c r="H32" s="6"/>
      <c r="I32" s="6"/>
      <c r="J32" s="8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7"/>
      <c r="AI32" s="7"/>
    </row>
    <row r="33" spans="1:35" ht="12.75">
      <c r="A33" s="6"/>
      <c r="B33" s="6"/>
      <c r="C33" s="6"/>
      <c r="D33" s="6"/>
      <c r="E33" s="6"/>
      <c r="F33" s="6"/>
      <c r="G33" s="6"/>
      <c r="H33" s="6"/>
      <c r="I33" s="6"/>
      <c r="J33" s="8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7"/>
      <c r="AI33" s="7"/>
    </row>
    <row r="34" spans="1:35" ht="12.75">
      <c r="A34" s="6">
        <v>12</v>
      </c>
      <c r="B34" s="6"/>
      <c r="C34" s="6"/>
      <c r="D34" s="6"/>
      <c r="E34" s="6" t="s">
        <v>187</v>
      </c>
      <c r="F34" s="6" t="s">
        <v>233</v>
      </c>
      <c r="G34" s="6"/>
      <c r="H34" s="6" t="s">
        <v>39</v>
      </c>
      <c r="I34" s="6" t="s">
        <v>39</v>
      </c>
      <c r="J34" s="8" t="s">
        <v>39</v>
      </c>
      <c r="K34" s="7" t="s">
        <v>247</v>
      </c>
      <c r="L34" s="6" t="s">
        <v>39</v>
      </c>
      <c r="M34" s="6">
        <v>10</v>
      </c>
      <c r="N34" s="6">
        <v>9</v>
      </c>
      <c r="O34" s="6" t="s">
        <v>200</v>
      </c>
      <c r="P34" s="6"/>
      <c r="Q34" s="6">
        <v>2</v>
      </c>
      <c r="R34" s="6">
        <v>9</v>
      </c>
      <c r="S34" s="6" t="s">
        <v>204</v>
      </c>
      <c r="T34" s="6" t="s">
        <v>203</v>
      </c>
      <c r="U34" s="6">
        <v>2</v>
      </c>
      <c r="V34" s="6"/>
      <c r="W34" s="6">
        <v>9</v>
      </c>
      <c r="X34" s="6" t="s">
        <v>205</v>
      </c>
      <c r="Y34" s="6" t="s">
        <v>206</v>
      </c>
      <c r="Z34" s="6">
        <v>2</v>
      </c>
      <c r="AA34" s="6"/>
      <c r="AB34" s="6">
        <v>9</v>
      </c>
      <c r="AC34" s="6" t="s">
        <v>234</v>
      </c>
      <c r="AD34" s="6" t="s">
        <v>235</v>
      </c>
      <c r="AE34" s="6">
        <v>2</v>
      </c>
      <c r="AF34" s="6"/>
      <c r="AG34" s="6" t="s">
        <v>237</v>
      </c>
      <c r="AH34" s="7"/>
      <c r="AI34" s="7"/>
    </row>
    <row r="35" spans="1:35" ht="12.75">
      <c r="A35" s="6">
        <v>13</v>
      </c>
      <c r="B35" s="6"/>
      <c r="C35" s="6"/>
      <c r="D35" s="6"/>
      <c r="E35" s="6" t="s">
        <v>187</v>
      </c>
      <c r="F35" s="6"/>
      <c r="G35" s="6"/>
      <c r="H35" s="6" t="s">
        <v>39</v>
      </c>
      <c r="I35" s="6" t="s">
        <v>39</v>
      </c>
      <c r="J35" s="6" t="s">
        <v>39</v>
      </c>
      <c r="K35" s="7" t="s">
        <v>247</v>
      </c>
      <c r="L35" s="6" t="s">
        <v>39</v>
      </c>
      <c r="M35" s="6">
        <v>10</v>
      </c>
      <c r="N35" s="6">
        <v>9</v>
      </c>
      <c r="O35" s="6" t="s">
        <v>200</v>
      </c>
      <c r="P35" s="6"/>
      <c r="Q35" s="6">
        <v>2</v>
      </c>
      <c r="R35" s="6">
        <v>9</v>
      </c>
      <c r="S35" s="6" t="s">
        <v>204</v>
      </c>
      <c r="T35" s="6" t="s">
        <v>203</v>
      </c>
      <c r="U35" s="6">
        <v>2</v>
      </c>
      <c r="V35" s="6"/>
      <c r="W35" s="6">
        <v>9</v>
      </c>
      <c r="X35" s="6" t="s">
        <v>205</v>
      </c>
      <c r="Y35" s="6" t="s">
        <v>206</v>
      </c>
      <c r="Z35" s="6">
        <v>2</v>
      </c>
      <c r="AA35" s="6"/>
      <c r="AB35" s="6">
        <v>9</v>
      </c>
      <c r="AC35" s="6" t="s">
        <v>234</v>
      </c>
      <c r="AD35" s="6" t="s">
        <v>235</v>
      </c>
      <c r="AE35" s="6">
        <v>2</v>
      </c>
      <c r="AF35" s="6"/>
      <c r="AG35" s="6"/>
      <c r="AH35" s="7"/>
      <c r="AI35" s="7"/>
    </row>
    <row r="36" spans="1:35" ht="12.75">
      <c r="A36" s="6">
        <v>513</v>
      </c>
      <c r="B36" s="6"/>
      <c r="C36" s="6">
        <v>48538</v>
      </c>
      <c r="D36" s="6"/>
      <c r="E36" s="6" t="s">
        <v>187</v>
      </c>
      <c r="F36" s="6"/>
      <c r="G36" s="6" t="s">
        <v>39</v>
      </c>
      <c r="H36" s="8" t="s">
        <v>39</v>
      </c>
      <c r="I36" s="8" t="s">
        <v>39</v>
      </c>
      <c r="J36" s="8" t="s">
        <v>39</v>
      </c>
      <c r="K36" s="7" t="s">
        <v>247</v>
      </c>
      <c r="L36" s="8" t="s">
        <v>39</v>
      </c>
      <c r="M36" s="6">
        <v>10</v>
      </c>
      <c r="N36" s="6">
        <v>9</v>
      </c>
      <c r="O36" s="6" t="s">
        <v>200</v>
      </c>
      <c r="P36" s="6"/>
      <c r="Q36" s="6">
        <v>2</v>
      </c>
      <c r="R36" s="6">
        <v>9</v>
      </c>
      <c r="S36" s="6" t="s">
        <v>204</v>
      </c>
      <c r="T36" s="6" t="s">
        <v>203</v>
      </c>
      <c r="U36" s="6">
        <v>2</v>
      </c>
      <c r="V36" s="6"/>
      <c r="W36" s="6">
        <v>9</v>
      </c>
      <c r="X36" s="6" t="s">
        <v>205</v>
      </c>
      <c r="Y36" s="6" t="s">
        <v>206</v>
      </c>
      <c r="Z36" s="6">
        <v>2</v>
      </c>
      <c r="AA36" s="6"/>
      <c r="AB36" s="6">
        <v>9</v>
      </c>
      <c r="AC36" s="6" t="s">
        <v>234</v>
      </c>
      <c r="AD36" s="6" t="s">
        <v>235</v>
      </c>
      <c r="AE36" s="6">
        <v>2</v>
      </c>
      <c r="AF36" s="6"/>
      <c r="AG36" s="6" t="s">
        <v>239</v>
      </c>
      <c r="AH36" s="7"/>
      <c r="AI36" s="7"/>
    </row>
    <row r="37" spans="1:35" ht="12.75">
      <c r="A37" s="8">
        <v>14</v>
      </c>
      <c r="B37" s="6"/>
      <c r="C37" s="6">
        <v>90670</v>
      </c>
      <c r="D37" s="6"/>
      <c r="E37" s="6" t="s">
        <v>187</v>
      </c>
      <c r="F37" s="6" t="s">
        <v>221</v>
      </c>
      <c r="G37" s="6"/>
      <c r="H37" s="8" t="s">
        <v>39</v>
      </c>
      <c r="I37" s="8" t="s">
        <v>39</v>
      </c>
      <c r="J37" s="8" t="s">
        <v>39</v>
      </c>
      <c r="K37" s="7" t="s">
        <v>247</v>
      </c>
      <c r="L37" s="8" t="s">
        <v>39</v>
      </c>
      <c r="M37" s="6">
        <v>10</v>
      </c>
      <c r="N37" s="8">
        <v>9</v>
      </c>
      <c r="O37" s="6" t="s">
        <v>200</v>
      </c>
      <c r="P37" s="6"/>
      <c r="Q37" s="6">
        <v>2</v>
      </c>
      <c r="R37" s="8">
        <v>9</v>
      </c>
      <c r="S37" s="6" t="s">
        <v>204</v>
      </c>
      <c r="T37" s="6" t="s">
        <v>203</v>
      </c>
      <c r="U37" s="6">
        <v>2</v>
      </c>
      <c r="V37" s="6"/>
      <c r="W37" s="6">
        <v>9</v>
      </c>
      <c r="X37" s="6" t="s">
        <v>205</v>
      </c>
      <c r="Y37" s="6" t="s">
        <v>206</v>
      </c>
      <c r="Z37" s="6">
        <v>2</v>
      </c>
      <c r="AA37" s="6"/>
      <c r="AB37" s="6">
        <v>9</v>
      </c>
      <c r="AC37" s="6" t="s">
        <v>234</v>
      </c>
      <c r="AD37" s="6" t="s">
        <v>235</v>
      </c>
      <c r="AE37" s="6">
        <v>2</v>
      </c>
      <c r="AF37" s="6"/>
      <c r="AG37" s="6"/>
      <c r="AH37" s="7"/>
      <c r="AI37" s="7"/>
    </row>
    <row r="38" spans="1:35" ht="12.75">
      <c r="A38" s="8">
        <v>515</v>
      </c>
      <c r="B38" s="6"/>
      <c r="C38" s="6">
        <v>129594</v>
      </c>
      <c r="D38" s="6">
        <v>80</v>
      </c>
      <c r="E38" s="6" t="s">
        <v>187</v>
      </c>
      <c r="F38" s="6" t="s">
        <v>221</v>
      </c>
      <c r="G38" s="8" t="s">
        <v>236</v>
      </c>
      <c r="H38" s="8" t="s">
        <v>39</v>
      </c>
      <c r="I38" s="8" t="s">
        <v>39</v>
      </c>
      <c r="J38" s="8" t="s">
        <v>39</v>
      </c>
      <c r="K38" s="7" t="s">
        <v>247</v>
      </c>
      <c r="L38" s="8" t="s">
        <v>39</v>
      </c>
      <c r="M38" s="6">
        <v>10</v>
      </c>
      <c r="N38" s="8">
        <v>9</v>
      </c>
      <c r="O38" s="6" t="s">
        <v>200</v>
      </c>
      <c r="P38" s="6"/>
      <c r="Q38" s="6">
        <v>2</v>
      </c>
      <c r="R38" s="8">
        <v>9</v>
      </c>
      <c r="S38" s="6" t="s">
        <v>204</v>
      </c>
      <c r="T38" s="6" t="s">
        <v>203</v>
      </c>
      <c r="U38" s="6">
        <v>2</v>
      </c>
      <c r="V38" s="6"/>
      <c r="W38" s="6">
        <v>9</v>
      </c>
      <c r="X38" s="6" t="s">
        <v>205</v>
      </c>
      <c r="Y38" s="6" t="s">
        <v>206</v>
      </c>
      <c r="Z38" s="6">
        <v>2</v>
      </c>
      <c r="AA38" s="6"/>
      <c r="AB38" s="6">
        <v>9</v>
      </c>
      <c r="AC38" s="6" t="s">
        <v>234</v>
      </c>
      <c r="AD38" s="6" t="s">
        <v>235</v>
      </c>
      <c r="AE38" s="6">
        <v>2</v>
      </c>
      <c r="AF38" s="6"/>
      <c r="AG38" s="6"/>
      <c r="AH38" s="7"/>
      <c r="AI38" s="7"/>
    </row>
    <row r="39" spans="1:35" ht="12.75">
      <c r="A39" s="8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8"/>
      <c r="AC39" s="6"/>
      <c r="AD39" s="6"/>
      <c r="AE39" s="6"/>
      <c r="AF39" s="6"/>
      <c r="AG39" s="6"/>
      <c r="AH39" s="7"/>
      <c r="AI39" s="7"/>
    </row>
    <row r="40" spans="1:35" ht="12.75">
      <c r="A40" s="6">
        <v>15</v>
      </c>
      <c r="B40" s="6"/>
      <c r="C40" s="6"/>
      <c r="D40" s="6"/>
      <c r="E40" t="s">
        <v>211</v>
      </c>
      <c r="F40" s="6" t="s">
        <v>221</v>
      </c>
      <c r="G40" s="6" t="s">
        <v>38</v>
      </c>
      <c r="H40" s="6" t="s">
        <v>39</v>
      </c>
      <c r="I40" s="6" t="s">
        <v>39</v>
      </c>
      <c r="J40" s="6" t="s">
        <v>39</v>
      </c>
      <c r="K40" s="7" t="s">
        <v>247</v>
      </c>
      <c r="L40" s="6" t="s">
        <v>39</v>
      </c>
      <c r="M40" s="6">
        <v>10</v>
      </c>
      <c r="N40" s="6">
        <v>9</v>
      </c>
      <c r="O40" s="6" t="s">
        <v>200</v>
      </c>
      <c r="P40" s="6"/>
      <c r="Q40" s="6">
        <v>2</v>
      </c>
      <c r="R40" s="6">
        <v>9</v>
      </c>
      <c r="S40" s="6" t="s">
        <v>204</v>
      </c>
      <c r="T40" s="6" t="s">
        <v>203</v>
      </c>
      <c r="U40" s="6">
        <v>2</v>
      </c>
      <c r="V40" s="6"/>
      <c r="W40" s="6">
        <v>17</v>
      </c>
      <c r="X40" s="6" t="s">
        <v>200</v>
      </c>
      <c r="Y40" s="6" t="s">
        <v>202</v>
      </c>
      <c r="Z40" s="6">
        <v>2</v>
      </c>
      <c r="AA40" s="6"/>
      <c r="AB40" s="6">
        <v>17</v>
      </c>
      <c r="AC40" s="6" t="s">
        <v>204</v>
      </c>
      <c r="AD40" s="6" t="s">
        <v>203</v>
      </c>
      <c r="AE40" s="6">
        <v>2</v>
      </c>
      <c r="AF40" s="6"/>
      <c r="AG40" s="16" t="s">
        <v>223</v>
      </c>
      <c r="AH40" s="7"/>
      <c r="AI40" s="7"/>
    </row>
    <row r="41" spans="1:35" ht="12.75">
      <c r="A41" s="6">
        <v>16</v>
      </c>
      <c r="B41" s="6"/>
      <c r="C41" s="6"/>
      <c r="D41" s="6"/>
      <c r="E41" t="s">
        <v>211</v>
      </c>
      <c r="F41" s="6" t="s">
        <v>221</v>
      </c>
      <c r="G41" s="6" t="s">
        <v>38</v>
      </c>
      <c r="H41" s="6" t="s">
        <v>39</v>
      </c>
      <c r="I41" s="6" t="s">
        <v>39</v>
      </c>
      <c r="J41" s="6" t="s">
        <v>39</v>
      </c>
      <c r="K41" s="7" t="s">
        <v>247</v>
      </c>
      <c r="L41" s="6" t="s">
        <v>39</v>
      </c>
      <c r="M41" s="6">
        <v>10</v>
      </c>
      <c r="N41" s="6">
        <v>9</v>
      </c>
      <c r="O41" s="6" t="s">
        <v>200</v>
      </c>
      <c r="P41" s="6"/>
      <c r="Q41" s="6">
        <v>2</v>
      </c>
      <c r="R41" s="6">
        <v>9</v>
      </c>
      <c r="S41" s="6" t="s">
        <v>204</v>
      </c>
      <c r="T41" s="6" t="s">
        <v>203</v>
      </c>
      <c r="U41" s="6">
        <v>2</v>
      </c>
      <c r="V41" s="6"/>
      <c r="W41" s="6">
        <v>17</v>
      </c>
      <c r="X41" s="6" t="s">
        <v>200</v>
      </c>
      <c r="Y41" s="6" t="s">
        <v>202</v>
      </c>
      <c r="Z41" s="6">
        <v>2</v>
      </c>
      <c r="AA41" s="6"/>
      <c r="AB41" s="6">
        <v>17</v>
      </c>
      <c r="AC41" s="6" t="s">
        <v>204</v>
      </c>
      <c r="AD41" s="6" t="s">
        <v>203</v>
      </c>
      <c r="AE41" s="6">
        <v>2</v>
      </c>
      <c r="AF41" s="6"/>
      <c r="AG41" s="6" t="s">
        <v>224</v>
      </c>
      <c r="AH41" s="7"/>
      <c r="AI41" s="7"/>
    </row>
    <row r="42" spans="1:35" ht="12.75">
      <c r="A42" s="6">
        <v>518</v>
      </c>
      <c r="B42" s="6"/>
      <c r="C42" s="6"/>
      <c r="D42" s="6"/>
      <c r="E42" t="s">
        <v>211</v>
      </c>
      <c r="F42" s="8" t="s">
        <v>221</v>
      </c>
      <c r="G42" s="6" t="s">
        <v>39</v>
      </c>
      <c r="H42" s="6" t="s">
        <v>39</v>
      </c>
      <c r="I42" s="6" t="s">
        <v>39</v>
      </c>
      <c r="J42" s="6" t="s">
        <v>39</v>
      </c>
      <c r="K42" s="7" t="s">
        <v>247</v>
      </c>
      <c r="L42" s="8" t="s">
        <v>39</v>
      </c>
      <c r="M42" s="6">
        <v>10</v>
      </c>
      <c r="N42" s="6">
        <v>9</v>
      </c>
      <c r="O42" s="6" t="s">
        <v>200</v>
      </c>
      <c r="P42" s="6"/>
      <c r="Q42" s="6">
        <v>2</v>
      </c>
      <c r="R42" s="6">
        <v>9</v>
      </c>
      <c r="S42" s="6" t="s">
        <v>204</v>
      </c>
      <c r="T42" s="6" t="s">
        <v>203</v>
      </c>
      <c r="U42" s="6">
        <v>2</v>
      </c>
      <c r="V42" s="6"/>
      <c r="W42" s="6">
        <v>17</v>
      </c>
      <c r="X42" s="6" t="s">
        <v>200</v>
      </c>
      <c r="Y42" s="6" t="s">
        <v>202</v>
      </c>
      <c r="Z42" s="6">
        <v>2</v>
      </c>
      <c r="AA42" s="6"/>
      <c r="AB42" s="6">
        <v>17</v>
      </c>
      <c r="AC42" s="6" t="s">
        <v>204</v>
      </c>
      <c r="AD42" s="6" t="s">
        <v>203</v>
      </c>
      <c r="AE42" s="6">
        <v>2</v>
      </c>
      <c r="AF42" s="6"/>
      <c r="AG42" s="8" t="s">
        <v>224</v>
      </c>
      <c r="AH42" s="7"/>
      <c r="AI42" s="7"/>
    </row>
    <row r="43" spans="1:35" ht="12.75">
      <c r="A43" s="6">
        <v>519</v>
      </c>
      <c r="B43" s="6"/>
      <c r="C43" s="6"/>
      <c r="D43" s="6"/>
      <c r="E43" t="s">
        <v>211</v>
      </c>
      <c r="F43" s="8" t="s">
        <v>221</v>
      </c>
      <c r="G43" s="6" t="s">
        <v>39</v>
      </c>
      <c r="H43" s="6" t="s">
        <v>39</v>
      </c>
      <c r="I43" s="6" t="s">
        <v>39</v>
      </c>
      <c r="J43" s="6" t="s">
        <v>39</v>
      </c>
      <c r="K43" s="7" t="s">
        <v>247</v>
      </c>
      <c r="L43" s="8" t="s">
        <v>39</v>
      </c>
      <c r="M43" s="6">
        <v>10</v>
      </c>
      <c r="N43" s="8">
        <v>9</v>
      </c>
      <c r="O43" s="6" t="s">
        <v>200</v>
      </c>
      <c r="P43" s="6"/>
      <c r="Q43" s="6">
        <v>2</v>
      </c>
      <c r="R43" s="8">
        <v>9</v>
      </c>
      <c r="S43" s="6" t="s">
        <v>204</v>
      </c>
      <c r="T43" s="6" t="s">
        <v>203</v>
      </c>
      <c r="U43" s="6">
        <v>2</v>
      </c>
      <c r="V43" s="6"/>
      <c r="W43" s="6">
        <v>17</v>
      </c>
      <c r="X43" s="6" t="s">
        <v>200</v>
      </c>
      <c r="Y43" s="6" t="s">
        <v>202</v>
      </c>
      <c r="Z43" s="6">
        <v>2</v>
      </c>
      <c r="AA43" s="6"/>
      <c r="AB43" s="6">
        <v>17</v>
      </c>
      <c r="AC43" s="6" t="s">
        <v>204</v>
      </c>
      <c r="AD43" s="6" t="s">
        <v>203</v>
      </c>
      <c r="AE43" s="6">
        <v>2</v>
      </c>
      <c r="AF43" s="6"/>
      <c r="AG43" s="8" t="s">
        <v>224</v>
      </c>
      <c r="AH43" s="7"/>
      <c r="AI43" s="7"/>
    </row>
    <row r="44" spans="1:35" ht="12.75">
      <c r="A44" s="6">
        <v>520</v>
      </c>
      <c r="B44" s="6"/>
      <c r="C44" s="6"/>
      <c r="D44" s="6"/>
      <c r="E44" t="s">
        <v>211</v>
      </c>
      <c r="F44" s="8" t="s">
        <v>221</v>
      </c>
      <c r="G44" s="6" t="s">
        <v>39</v>
      </c>
      <c r="H44" s="6" t="s">
        <v>39</v>
      </c>
      <c r="I44" s="6" t="s">
        <v>39</v>
      </c>
      <c r="J44" s="6" t="s">
        <v>39</v>
      </c>
      <c r="K44" s="7" t="s">
        <v>247</v>
      </c>
      <c r="L44" s="8" t="s">
        <v>39</v>
      </c>
      <c r="M44" s="6">
        <v>10</v>
      </c>
      <c r="N44" s="8">
        <v>9</v>
      </c>
      <c r="O44" s="6" t="s">
        <v>200</v>
      </c>
      <c r="P44" s="6"/>
      <c r="Q44" s="6">
        <v>2</v>
      </c>
      <c r="R44" s="8">
        <v>9</v>
      </c>
      <c r="S44" s="6" t="s">
        <v>204</v>
      </c>
      <c r="T44" s="6" t="s">
        <v>203</v>
      </c>
      <c r="U44" s="6">
        <v>2</v>
      </c>
      <c r="V44" s="6"/>
      <c r="W44" s="6">
        <v>17</v>
      </c>
      <c r="X44" s="6" t="s">
        <v>200</v>
      </c>
      <c r="Y44" s="6" t="s">
        <v>202</v>
      </c>
      <c r="Z44" s="6">
        <v>2</v>
      </c>
      <c r="AA44" s="6"/>
      <c r="AB44" s="6">
        <v>17</v>
      </c>
      <c r="AC44" s="6" t="s">
        <v>204</v>
      </c>
      <c r="AD44" s="6" t="s">
        <v>203</v>
      </c>
      <c r="AE44" s="6">
        <v>2</v>
      </c>
      <c r="AF44" s="6"/>
      <c r="AG44" s="8" t="s">
        <v>224</v>
      </c>
      <c r="AH44" s="7"/>
      <c r="AI44" s="7"/>
    </row>
    <row r="45" spans="1:35" ht="12.75">
      <c r="A45" s="6">
        <v>521</v>
      </c>
      <c r="B45" s="6"/>
      <c r="C45" s="6"/>
      <c r="D45" s="6"/>
      <c r="E45" t="s">
        <v>211</v>
      </c>
      <c r="F45" s="6" t="s">
        <v>222</v>
      </c>
      <c r="G45" s="8" t="s">
        <v>39</v>
      </c>
      <c r="H45" s="6" t="s">
        <v>39</v>
      </c>
      <c r="I45" s="6" t="s">
        <v>39</v>
      </c>
      <c r="J45" s="6" t="s">
        <v>39</v>
      </c>
      <c r="K45" s="7" t="s">
        <v>247</v>
      </c>
      <c r="L45" s="8" t="s">
        <v>39</v>
      </c>
      <c r="M45" s="6">
        <v>10</v>
      </c>
      <c r="N45" s="8">
        <v>9</v>
      </c>
      <c r="O45" s="6" t="s">
        <v>200</v>
      </c>
      <c r="P45" s="6"/>
      <c r="Q45" s="6">
        <v>2</v>
      </c>
      <c r="R45" s="8">
        <v>9</v>
      </c>
      <c r="S45" s="6" t="s">
        <v>204</v>
      </c>
      <c r="T45" s="6" t="s">
        <v>203</v>
      </c>
      <c r="U45" s="6">
        <v>2</v>
      </c>
      <c r="V45" s="6"/>
      <c r="W45" s="6">
        <v>17</v>
      </c>
      <c r="X45" s="6" t="s">
        <v>200</v>
      </c>
      <c r="Y45" s="6" t="s">
        <v>202</v>
      </c>
      <c r="Z45" s="6">
        <v>2</v>
      </c>
      <c r="AA45" s="6"/>
      <c r="AB45" s="6">
        <v>17</v>
      </c>
      <c r="AC45" s="6" t="s">
        <v>204</v>
      </c>
      <c r="AD45" s="6" t="s">
        <v>203</v>
      </c>
      <c r="AE45" s="6">
        <v>2</v>
      </c>
      <c r="AF45" s="6"/>
      <c r="AG45" s="8" t="s">
        <v>224</v>
      </c>
      <c r="AH45" s="8" t="s">
        <v>225</v>
      </c>
      <c r="AI45" s="7"/>
    </row>
    <row r="46" spans="1:35" ht="12.75">
      <c r="A46" s="6">
        <v>530</v>
      </c>
      <c r="B46" s="6"/>
      <c r="C46" s="6"/>
      <c r="D46" s="6"/>
      <c r="E46" t="s">
        <v>211</v>
      </c>
      <c r="F46" s="8" t="s">
        <v>222</v>
      </c>
      <c r="G46" s="8" t="s">
        <v>39</v>
      </c>
      <c r="H46" s="6" t="s">
        <v>39</v>
      </c>
      <c r="I46" s="6" t="s">
        <v>39</v>
      </c>
      <c r="J46" s="6" t="s">
        <v>39</v>
      </c>
      <c r="K46" s="7" t="s">
        <v>247</v>
      </c>
      <c r="L46" s="8" t="s">
        <v>39</v>
      </c>
      <c r="M46" s="6">
        <v>10</v>
      </c>
      <c r="N46" s="8">
        <v>9</v>
      </c>
      <c r="O46" s="6" t="s">
        <v>200</v>
      </c>
      <c r="P46" s="6"/>
      <c r="Q46" s="6">
        <v>2</v>
      </c>
      <c r="R46" s="8">
        <v>9</v>
      </c>
      <c r="S46" s="6" t="s">
        <v>204</v>
      </c>
      <c r="T46" s="6" t="s">
        <v>203</v>
      </c>
      <c r="U46" s="6">
        <v>2</v>
      </c>
      <c r="V46" s="6"/>
      <c r="W46" s="6">
        <v>17</v>
      </c>
      <c r="X46" s="6" t="s">
        <v>200</v>
      </c>
      <c r="Y46" s="6" t="s">
        <v>202</v>
      </c>
      <c r="Z46" s="6">
        <v>2</v>
      </c>
      <c r="AA46" s="6"/>
      <c r="AB46" s="6">
        <v>17</v>
      </c>
      <c r="AC46" s="6" t="s">
        <v>204</v>
      </c>
      <c r="AD46" s="6" t="s">
        <v>203</v>
      </c>
      <c r="AE46" s="6">
        <v>2</v>
      </c>
      <c r="AF46" s="6"/>
      <c r="AG46" s="8" t="s">
        <v>224</v>
      </c>
      <c r="AH46" s="8" t="s">
        <v>226</v>
      </c>
      <c r="AI46" s="7"/>
    </row>
    <row r="47" spans="1:35" ht="12.75">
      <c r="A47" s="6">
        <v>531</v>
      </c>
      <c r="B47" s="6"/>
      <c r="C47" s="6"/>
      <c r="D47" s="6"/>
      <c r="E47" t="s">
        <v>211</v>
      </c>
      <c r="F47" s="8" t="s">
        <v>222</v>
      </c>
      <c r="G47" s="8" t="s">
        <v>39</v>
      </c>
      <c r="H47" s="6" t="s">
        <v>39</v>
      </c>
      <c r="I47" s="6" t="s">
        <v>39</v>
      </c>
      <c r="J47" s="6" t="s">
        <v>39</v>
      </c>
      <c r="K47" s="7" t="s">
        <v>247</v>
      </c>
      <c r="L47" s="8" t="s">
        <v>39</v>
      </c>
      <c r="M47" s="6">
        <v>10</v>
      </c>
      <c r="N47" s="8">
        <v>9</v>
      </c>
      <c r="O47" s="6" t="s">
        <v>200</v>
      </c>
      <c r="P47" s="6"/>
      <c r="Q47" s="6">
        <v>2</v>
      </c>
      <c r="R47" s="8">
        <v>9</v>
      </c>
      <c r="S47" s="6" t="s">
        <v>204</v>
      </c>
      <c r="T47" s="6" t="s">
        <v>203</v>
      </c>
      <c r="U47" s="6">
        <v>2</v>
      </c>
      <c r="V47" s="6"/>
      <c r="W47" s="6">
        <v>17</v>
      </c>
      <c r="X47" s="6" t="s">
        <v>200</v>
      </c>
      <c r="Y47" s="6" t="s">
        <v>202</v>
      </c>
      <c r="Z47" s="6">
        <v>2</v>
      </c>
      <c r="AA47" s="6"/>
      <c r="AB47" s="6">
        <v>17</v>
      </c>
      <c r="AC47" s="6" t="s">
        <v>204</v>
      </c>
      <c r="AD47" s="6" t="s">
        <v>203</v>
      </c>
      <c r="AE47" s="6">
        <v>2</v>
      </c>
      <c r="AF47" s="6"/>
      <c r="AG47" s="8" t="s">
        <v>224</v>
      </c>
      <c r="AH47" s="8" t="s">
        <v>225</v>
      </c>
      <c r="AI47" s="7"/>
    </row>
    <row r="48" spans="1:3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8"/>
      <c r="AC48" s="6"/>
      <c r="AD48" s="6"/>
      <c r="AE48" s="6"/>
      <c r="AF48" s="6"/>
      <c r="AG48" s="6"/>
      <c r="AH48" s="7"/>
      <c r="AI48" s="7"/>
    </row>
    <row r="49" spans="1:35" ht="12.75">
      <c r="A49" s="6">
        <v>17</v>
      </c>
      <c r="B49" s="6"/>
      <c r="C49" s="6"/>
      <c r="D49" s="6"/>
      <c r="E49" s="8" t="s">
        <v>227</v>
      </c>
      <c r="F49" s="8" t="s">
        <v>231</v>
      </c>
      <c r="G49" s="8" t="s">
        <v>38</v>
      </c>
      <c r="H49" s="6" t="s">
        <v>39</v>
      </c>
      <c r="I49" s="6" t="s">
        <v>39</v>
      </c>
      <c r="J49" s="6" t="s">
        <v>39</v>
      </c>
      <c r="K49" s="7" t="s">
        <v>247</v>
      </c>
      <c r="L49" s="8" t="s">
        <v>39</v>
      </c>
      <c r="M49" s="6">
        <v>10</v>
      </c>
      <c r="N49" s="8">
        <v>9</v>
      </c>
      <c r="O49" s="6" t="s">
        <v>200</v>
      </c>
      <c r="P49" s="6"/>
      <c r="Q49" s="6">
        <v>2</v>
      </c>
      <c r="R49" s="8">
        <v>9</v>
      </c>
      <c r="S49" s="6" t="s">
        <v>204</v>
      </c>
      <c r="T49" s="6" t="s">
        <v>203</v>
      </c>
      <c r="U49" s="6">
        <v>2</v>
      </c>
      <c r="V49" s="6"/>
      <c r="W49" s="6">
        <v>17</v>
      </c>
      <c r="X49" s="6" t="s">
        <v>200</v>
      </c>
      <c r="Y49" s="6" t="s">
        <v>202</v>
      </c>
      <c r="Z49" s="6">
        <v>2</v>
      </c>
      <c r="AA49" s="6"/>
      <c r="AB49" s="6">
        <v>17</v>
      </c>
      <c r="AC49" s="6" t="s">
        <v>204</v>
      </c>
      <c r="AD49" s="6" t="s">
        <v>203</v>
      </c>
      <c r="AE49" s="6">
        <v>2</v>
      </c>
      <c r="AF49" s="6"/>
      <c r="AG49" s="8" t="s">
        <v>224</v>
      </c>
      <c r="AH49" s="7"/>
      <c r="AI49" s="7"/>
    </row>
    <row r="50" spans="1:35" ht="12.75">
      <c r="A50" s="6">
        <v>18</v>
      </c>
      <c r="B50" s="6"/>
      <c r="C50" s="6"/>
      <c r="D50" s="6"/>
      <c r="E50" s="8" t="s">
        <v>187</v>
      </c>
      <c r="F50" s="8" t="s">
        <v>231</v>
      </c>
      <c r="G50" s="8" t="s">
        <v>38</v>
      </c>
      <c r="H50" s="6" t="s">
        <v>39</v>
      </c>
      <c r="I50" s="6" t="s">
        <v>39</v>
      </c>
      <c r="J50" s="6" t="s">
        <v>39</v>
      </c>
      <c r="K50" s="7" t="s">
        <v>247</v>
      </c>
      <c r="L50" s="8" t="s">
        <v>39</v>
      </c>
      <c r="M50" s="6">
        <v>10</v>
      </c>
      <c r="N50" s="8">
        <v>9</v>
      </c>
      <c r="O50" s="6" t="s">
        <v>200</v>
      </c>
      <c r="P50" s="6"/>
      <c r="Q50" s="6">
        <v>2</v>
      </c>
      <c r="R50" s="8">
        <v>9</v>
      </c>
      <c r="S50" s="6" t="s">
        <v>204</v>
      </c>
      <c r="T50" s="6" t="s">
        <v>203</v>
      </c>
      <c r="U50" s="6">
        <v>2</v>
      </c>
      <c r="V50" s="6"/>
      <c r="W50" s="6">
        <v>17</v>
      </c>
      <c r="X50" s="6" t="s">
        <v>200</v>
      </c>
      <c r="Y50" s="6" t="s">
        <v>202</v>
      </c>
      <c r="Z50" s="6">
        <v>2</v>
      </c>
      <c r="AA50" s="6"/>
      <c r="AB50" s="6">
        <v>17</v>
      </c>
      <c r="AC50" s="6" t="s">
        <v>204</v>
      </c>
      <c r="AD50" s="6" t="s">
        <v>203</v>
      </c>
      <c r="AE50" s="6">
        <v>2</v>
      </c>
      <c r="AF50" s="6"/>
      <c r="AG50" s="8" t="s">
        <v>228</v>
      </c>
      <c r="AH50" s="7"/>
      <c r="AI50" s="7"/>
    </row>
    <row r="51" spans="1:35" ht="12.75">
      <c r="A51" s="6">
        <v>19</v>
      </c>
      <c r="B51" s="6"/>
      <c r="C51" s="6"/>
      <c r="D51" s="6">
        <v>20</v>
      </c>
      <c r="E51" s="8" t="s">
        <v>187</v>
      </c>
      <c r="F51" s="8" t="s">
        <v>231</v>
      </c>
      <c r="G51" s="8" t="s">
        <v>38</v>
      </c>
      <c r="H51" s="6" t="s">
        <v>39</v>
      </c>
      <c r="I51" s="6" t="s">
        <v>39</v>
      </c>
      <c r="J51" s="6" t="s">
        <v>39</v>
      </c>
      <c r="K51" s="7" t="s">
        <v>247</v>
      </c>
      <c r="L51" s="8" t="s">
        <v>39</v>
      </c>
      <c r="M51" s="6">
        <v>10</v>
      </c>
      <c r="N51" s="8">
        <v>9</v>
      </c>
      <c r="O51" s="6" t="s">
        <v>200</v>
      </c>
      <c r="P51" s="6"/>
      <c r="Q51" s="6">
        <v>2</v>
      </c>
      <c r="R51" s="8">
        <v>9</v>
      </c>
      <c r="S51" s="6" t="s">
        <v>204</v>
      </c>
      <c r="T51" s="6" t="s">
        <v>203</v>
      </c>
      <c r="U51" s="6">
        <v>2</v>
      </c>
      <c r="V51" s="6"/>
      <c r="W51" s="6">
        <v>17</v>
      </c>
      <c r="X51" s="6" t="s">
        <v>200</v>
      </c>
      <c r="Y51" s="6" t="s">
        <v>202</v>
      </c>
      <c r="Z51" s="6">
        <v>2</v>
      </c>
      <c r="AA51" s="6"/>
      <c r="AB51" s="6">
        <v>17</v>
      </c>
      <c r="AC51" s="6" t="s">
        <v>204</v>
      </c>
      <c r="AD51" s="6" t="s">
        <v>203</v>
      </c>
      <c r="AE51" s="6">
        <v>2</v>
      </c>
      <c r="AF51" s="6"/>
      <c r="AG51" s="8" t="s">
        <v>224</v>
      </c>
      <c r="AH51" s="7"/>
      <c r="AI51" s="7"/>
    </row>
    <row r="52" spans="1:35" ht="12.75">
      <c r="A52" s="8">
        <v>20</v>
      </c>
      <c r="B52" s="6"/>
      <c r="C52" s="6"/>
      <c r="D52" s="6"/>
      <c r="E52" s="6" t="s">
        <v>227</v>
      </c>
      <c r="F52" s="8" t="s">
        <v>231</v>
      </c>
      <c r="G52" s="8" t="s">
        <v>38</v>
      </c>
      <c r="H52" s="6" t="s">
        <v>39</v>
      </c>
      <c r="I52" s="6" t="s">
        <v>39</v>
      </c>
      <c r="J52" s="6" t="s">
        <v>39</v>
      </c>
      <c r="K52" s="7" t="s">
        <v>247</v>
      </c>
      <c r="L52" s="8" t="s">
        <v>39</v>
      </c>
      <c r="M52" s="6">
        <v>10</v>
      </c>
      <c r="N52" s="8">
        <v>9</v>
      </c>
      <c r="O52" s="6" t="s">
        <v>200</v>
      </c>
      <c r="P52" s="6"/>
      <c r="Q52" s="6">
        <v>2</v>
      </c>
      <c r="R52" s="8">
        <v>9</v>
      </c>
      <c r="S52" s="6" t="s">
        <v>204</v>
      </c>
      <c r="T52" s="6" t="s">
        <v>203</v>
      </c>
      <c r="U52" s="6">
        <v>2</v>
      </c>
      <c r="V52" s="6"/>
      <c r="W52" s="6">
        <v>17</v>
      </c>
      <c r="X52" s="6" t="s">
        <v>200</v>
      </c>
      <c r="Y52" s="6" t="s">
        <v>202</v>
      </c>
      <c r="Z52" s="6">
        <v>2</v>
      </c>
      <c r="AA52" s="6"/>
      <c r="AB52" s="6">
        <v>17</v>
      </c>
      <c r="AC52" s="6" t="s">
        <v>204</v>
      </c>
      <c r="AD52" s="6" t="s">
        <v>203</v>
      </c>
      <c r="AE52" s="6">
        <v>2</v>
      </c>
      <c r="AF52" s="6"/>
      <c r="AG52" s="8" t="s">
        <v>228</v>
      </c>
      <c r="AH52" s="7"/>
      <c r="AI52" s="7"/>
    </row>
    <row r="53" spans="1:35" ht="12.75">
      <c r="A53" s="8">
        <v>21</v>
      </c>
      <c r="B53" s="6"/>
      <c r="C53" s="6"/>
      <c r="D53" s="6"/>
      <c r="E53" t="s">
        <v>211</v>
      </c>
      <c r="F53" s="6" t="s">
        <v>232</v>
      </c>
      <c r="G53" s="8" t="s">
        <v>38</v>
      </c>
      <c r="H53" s="6" t="s">
        <v>39</v>
      </c>
      <c r="I53" s="6" t="s">
        <v>39</v>
      </c>
      <c r="J53" s="6" t="s">
        <v>39</v>
      </c>
      <c r="K53" s="7" t="s">
        <v>247</v>
      </c>
      <c r="L53" s="8" t="s">
        <v>39</v>
      </c>
      <c r="M53" s="6">
        <v>10</v>
      </c>
      <c r="N53" s="8">
        <v>9</v>
      </c>
      <c r="O53" s="6" t="s">
        <v>200</v>
      </c>
      <c r="P53" s="6"/>
      <c r="Q53" s="6">
        <v>2</v>
      </c>
      <c r="R53" s="8">
        <v>9</v>
      </c>
      <c r="S53" s="6" t="s">
        <v>204</v>
      </c>
      <c r="T53" s="6" t="s">
        <v>203</v>
      </c>
      <c r="U53" s="6">
        <v>2</v>
      </c>
      <c r="V53" s="6"/>
      <c r="W53" s="6">
        <v>17</v>
      </c>
      <c r="X53" s="6" t="s">
        <v>200</v>
      </c>
      <c r="Y53" s="6" t="s">
        <v>202</v>
      </c>
      <c r="Z53" s="6">
        <v>2</v>
      </c>
      <c r="AA53" s="6"/>
      <c r="AB53" s="6">
        <v>17</v>
      </c>
      <c r="AC53" s="6" t="s">
        <v>204</v>
      </c>
      <c r="AD53" s="6" t="s">
        <v>203</v>
      </c>
      <c r="AE53" s="6">
        <v>2</v>
      </c>
      <c r="AF53" s="6"/>
      <c r="AG53" s="10" t="s">
        <v>229</v>
      </c>
      <c r="AH53" s="7"/>
      <c r="AI53" s="7"/>
    </row>
    <row r="54" spans="1:35" ht="12.75">
      <c r="A54" s="8">
        <v>22</v>
      </c>
      <c r="B54" s="6"/>
      <c r="C54" s="6">
        <v>14589</v>
      </c>
      <c r="D54" s="6">
        <v>20</v>
      </c>
      <c r="E54" t="s">
        <v>211</v>
      </c>
      <c r="F54" s="6" t="s">
        <v>232</v>
      </c>
      <c r="G54" s="8" t="s">
        <v>38</v>
      </c>
      <c r="H54" s="6" t="s">
        <v>39</v>
      </c>
      <c r="I54" s="6" t="s">
        <v>39</v>
      </c>
      <c r="J54" s="6" t="s">
        <v>39</v>
      </c>
      <c r="K54" s="7" t="s">
        <v>247</v>
      </c>
      <c r="L54" s="6" t="s">
        <v>38</v>
      </c>
      <c r="M54" s="6">
        <v>10</v>
      </c>
      <c r="N54" s="8">
        <v>9</v>
      </c>
      <c r="O54" s="6" t="s">
        <v>200</v>
      </c>
      <c r="P54" s="6"/>
      <c r="Q54" s="6">
        <v>2</v>
      </c>
      <c r="R54" s="8">
        <v>9</v>
      </c>
      <c r="S54" s="6" t="s">
        <v>204</v>
      </c>
      <c r="T54" s="6" t="s">
        <v>203</v>
      </c>
      <c r="U54" s="6">
        <v>2</v>
      </c>
      <c r="V54" s="6"/>
      <c r="W54" s="6">
        <v>17</v>
      </c>
      <c r="X54" s="6" t="s">
        <v>200</v>
      </c>
      <c r="Y54" s="6" t="s">
        <v>202</v>
      </c>
      <c r="Z54" s="6">
        <v>2</v>
      </c>
      <c r="AA54" s="6"/>
      <c r="AB54" s="6">
        <v>17</v>
      </c>
      <c r="AC54" s="6" t="s">
        <v>204</v>
      </c>
      <c r="AD54" s="6" t="s">
        <v>203</v>
      </c>
      <c r="AE54" s="6">
        <v>2</v>
      </c>
      <c r="AF54" s="6"/>
      <c r="AG54" s="6"/>
      <c r="AH54" s="7"/>
      <c r="AI54" s="7"/>
    </row>
    <row r="55" spans="1:35" ht="12.75">
      <c r="A55" s="8">
        <v>23</v>
      </c>
      <c r="B55" s="6"/>
      <c r="C55" s="6"/>
      <c r="D55" s="6"/>
      <c r="E55" s="8" t="s">
        <v>187</v>
      </c>
      <c r="F55" s="6"/>
      <c r="G55" s="8" t="s">
        <v>38</v>
      </c>
      <c r="H55" s="6" t="s">
        <v>39</v>
      </c>
      <c r="I55" s="6" t="s">
        <v>39</v>
      </c>
      <c r="J55" s="6" t="s">
        <v>39</v>
      </c>
      <c r="K55" s="7" t="s">
        <v>247</v>
      </c>
      <c r="L55" s="6" t="s">
        <v>38</v>
      </c>
      <c r="M55" s="6">
        <v>10</v>
      </c>
      <c r="N55" s="8">
        <v>9</v>
      </c>
      <c r="O55" s="6" t="s">
        <v>200</v>
      </c>
      <c r="P55" s="6"/>
      <c r="Q55" s="6">
        <v>2</v>
      </c>
      <c r="R55" s="8">
        <v>9</v>
      </c>
      <c r="S55" s="6" t="s">
        <v>204</v>
      </c>
      <c r="T55" s="6" t="s">
        <v>203</v>
      </c>
      <c r="U55" s="6">
        <v>2</v>
      </c>
      <c r="V55" s="6"/>
      <c r="W55" s="6">
        <v>17</v>
      </c>
      <c r="X55" s="6" t="s">
        <v>200</v>
      </c>
      <c r="Y55" s="6" t="s">
        <v>202</v>
      </c>
      <c r="Z55" s="6">
        <v>2</v>
      </c>
      <c r="AA55" s="6"/>
      <c r="AB55" s="6">
        <v>17</v>
      </c>
      <c r="AC55" s="6" t="s">
        <v>204</v>
      </c>
      <c r="AD55" s="6" t="s">
        <v>203</v>
      </c>
      <c r="AE55" s="6">
        <v>2</v>
      </c>
      <c r="AF55" s="6"/>
      <c r="AG55" s="6"/>
      <c r="AH55" s="7"/>
      <c r="AI55" s="7"/>
    </row>
    <row r="56" spans="1:35" ht="12.75">
      <c r="A56" s="8">
        <v>24</v>
      </c>
      <c r="B56" s="6"/>
      <c r="C56" s="6"/>
      <c r="D56" s="6"/>
      <c r="E56" s="8" t="s">
        <v>227</v>
      </c>
      <c r="F56" s="6"/>
      <c r="G56" s="8" t="s">
        <v>38</v>
      </c>
      <c r="H56" s="6" t="s">
        <v>39</v>
      </c>
      <c r="I56" s="6" t="s">
        <v>39</v>
      </c>
      <c r="J56" s="6" t="s">
        <v>39</v>
      </c>
      <c r="K56" s="7" t="s">
        <v>247</v>
      </c>
      <c r="L56" s="6" t="s">
        <v>38</v>
      </c>
      <c r="M56" s="6">
        <v>10</v>
      </c>
      <c r="N56" s="8">
        <v>9</v>
      </c>
      <c r="O56" s="6" t="s">
        <v>200</v>
      </c>
      <c r="P56" s="6"/>
      <c r="Q56" s="6">
        <v>2</v>
      </c>
      <c r="R56" s="8">
        <v>9</v>
      </c>
      <c r="S56" s="6" t="s">
        <v>204</v>
      </c>
      <c r="T56" s="6" t="s">
        <v>203</v>
      </c>
      <c r="U56" s="6">
        <v>2</v>
      </c>
      <c r="V56" s="6"/>
      <c r="W56" s="6">
        <v>17</v>
      </c>
      <c r="X56" s="6" t="s">
        <v>200</v>
      </c>
      <c r="Y56" s="6" t="s">
        <v>202</v>
      </c>
      <c r="Z56" s="6">
        <v>2</v>
      </c>
      <c r="AA56" s="6"/>
      <c r="AB56" s="6">
        <v>17</v>
      </c>
      <c r="AC56" s="6" t="s">
        <v>204</v>
      </c>
      <c r="AD56" s="6" t="s">
        <v>203</v>
      </c>
      <c r="AE56" s="6">
        <v>2</v>
      </c>
      <c r="AF56" s="6"/>
      <c r="AG56" s="6"/>
      <c r="AH56" s="7"/>
      <c r="AI56" s="7"/>
    </row>
    <row r="57" spans="1:35" ht="12.75">
      <c r="A57" s="8">
        <v>25</v>
      </c>
      <c r="B57" s="6"/>
      <c r="C57" s="6"/>
      <c r="D57" s="6"/>
      <c r="E57" s="8" t="s">
        <v>230</v>
      </c>
      <c r="F57" s="6" t="s">
        <v>209</v>
      </c>
      <c r="G57" s="8" t="s">
        <v>38</v>
      </c>
      <c r="H57" s="6" t="s">
        <v>39</v>
      </c>
      <c r="I57" s="6" t="s">
        <v>39</v>
      </c>
      <c r="J57" s="6" t="s">
        <v>39</v>
      </c>
      <c r="K57" s="7" t="s">
        <v>247</v>
      </c>
      <c r="L57" s="8" t="s">
        <v>38</v>
      </c>
      <c r="M57" s="6">
        <v>10</v>
      </c>
      <c r="N57" s="8">
        <v>9</v>
      </c>
      <c r="O57" s="6" t="s">
        <v>200</v>
      </c>
      <c r="P57" s="6"/>
      <c r="Q57" s="6">
        <v>2</v>
      </c>
      <c r="R57" s="8">
        <v>9</v>
      </c>
      <c r="S57" s="6" t="s">
        <v>204</v>
      </c>
      <c r="T57" s="6" t="s">
        <v>203</v>
      </c>
      <c r="U57" s="6">
        <v>2</v>
      </c>
      <c r="V57" s="6"/>
      <c r="W57" s="6">
        <v>17</v>
      </c>
      <c r="X57" s="6" t="s">
        <v>200</v>
      </c>
      <c r="Y57" s="6" t="s">
        <v>202</v>
      </c>
      <c r="Z57" s="6">
        <v>2</v>
      </c>
      <c r="AA57" s="6"/>
      <c r="AB57" s="6">
        <v>17</v>
      </c>
      <c r="AC57" s="6" t="s">
        <v>204</v>
      </c>
      <c r="AD57" s="6" t="s">
        <v>203</v>
      </c>
      <c r="AE57" s="6">
        <v>2</v>
      </c>
      <c r="AF57" s="6"/>
      <c r="AG57" s="6"/>
      <c r="AH57" s="7"/>
      <c r="AI57" s="7"/>
    </row>
    <row r="58" spans="1:3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7"/>
    </row>
    <row r="59" spans="1:34" ht="12.75">
      <c r="A59" s="6">
        <v>26</v>
      </c>
      <c r="B59" s="6"/>
      <c r="C59" s="6"/>
      <c r="D59" s="6"/>
      <c r="E59" t="s">
        <v>230</v>
      </c>
      <c r="F59" s="6" t="s">
        <v>209</v>
      </c>
      <c r="G59" s="6" t="s">
        <v>38</v>
      </c>
      <c r="H59" s="6" t="s">
        <v>39</v>
      </c>
      <c r="I59" s="8" t="s">
        <v>39</v>
      </c>
      <c r="J59" s="8" t="s">
        <v>39</v>
      </c>
      <c r="K59" s="7" t="s">
        <v>247</v>
      </c>
      <c r="L59" s="6" t="s">
        <v>38</v>
      </c>
      <c r="M59" s="6">
        <v>10</v>
      </c>
      <c r="N59" s="6">
        <v>9</v>
      </c>
      <c r="O59" s="6" t="s">
        <v>200</v>
      </c>
      <c r="P59" s="6"/>
      <c r="Q59" s="6">
        <v>2</v>
      </c>
      <c r="R59" s="6">
        <v>9</v>
      </c>
      <c r="S59" s="6" t="s">
        <v>204</v>
      </c>
      <c r="T59" s="6" t="s">
        <v>203</v>
      </c>
      <c r="U59" s="6">
        <v>2</v>
      </c>
      <c r="V59" s="6"/>
      <c r="W59" s="6">
        <v>17</v>
      </c>
      <c r="X59" s="6" t="s">
        <v>200</v>
      </c>
      <c r="Y59" s="6" t="s">
        <v>202</v>
      </c>
      <c r="Z59" s="6">
        <v>2</v>
      </c>
      <c r="AA59" s="6"/>
      <c r="AB59" s="6">
        <v>17</v>
      </c>
      <c r="AC59" s="6" t="s">
        <v>204</v>
      </c>
      <c r="AD59" s="6" t="s">
        <v>203</v>
      </c>
      <c r="AE59" s="6">
        <v>2</v>
      </c>
      <c r="AF59" s="6"/>
      <c r="AG59" s="6" t="s">
        <v>216</v>
      </c>
      <c r="AH59" s="7"/>
    </row>
    <row r="60" spans="1:34" ht="12.75">
      <c r="A60" s="6">
        <v>27</v>
      </c>
      <c r="B60" s="6"/>
      <c r="C60" s="6"/>
      <c r="D60" s="6"/>
      <c r="E60" t="s">
        <v>230</v>
      </c>
      <c r="F60" s="6" t="s">
        <v>209</v>
      </c>
      <c r="G60" s="6" t="s">
        <v>38</v>
      </c>
      <c r="H60" s="6" t="s">
        <v>39</v>
      </c>
      <c r="I60" s="8" t="s">
        <v>39</v>
      </c>
      <c r="J60" s="8" t="s">
        <v>39</v>
      </c>
      <c r="K60" s="7" t="s">
        <v>247</v>
      </c>
      <c r="L60" s="6" t="s">
        <v>38</v>
      </c>
      <c r="M60" s="6">
        <v>10</v>
      </c>
      <c r="N60" s="6">
        <v>9</v>
      </c>
      <c r="O60" s="6" t="s">
        <v>200</v>
      </c>
      <c r="P60" s="6"/>
      <c r="Q60" s="6">
        <v>3</v>
      </c>
      <c r="R60" s="6">
        <v>9</v>
      </c>
      <c r="S60" s="6" t="s">
        <v>204</v>
      </c>
      <c r="T60" s="6" t="s">
        <v>203</v>
      </c>
      <c r="U60" s="6">
        <v>3</v>
      </c>
      <c r="V60" s="6"/>
      <c r="W60" s="6">
        <v>17</v>
      </c>
      <c r="X60" s="6" t="s">
        <v>200</v>
      </c>
      <c r="Y60" s="6" t="s">
        <v>202</v>
      </c>
      <c r="Z60" s="6">
        <v>3</v>
      </c>
      <c r="AA60" s="6"/>
      <c r="AB60" s="6">
        <v>17</v>
      </c>
      <c r="AC60" s="6" t="s">
        <v>204</v>
      </c>
      <c r="AD60" s="6" t="s">
        <v>203</v>
      </c>
      <c r="AE60" s="6">
        <v>3</v>
      </c>
      <c r="AF60" s="6"/>
      <c r="AG60" s="6" t="s">
        <v>216</v>
      </c>
      <c r="AH60" s="7"/>
    </row>
    <row r="61" spans="1:34" ht="12.75">
      <c r="A61" s="6">
        <v>536</v>
      </c>
      <c r="B61" s="6"/>
      <c r="C61" s="6"/>
      <c r="D61" s="6"/>
      <c r="E61" t="s">
        <v>211</v>
      </c>
      <c r="F61" s="6"/>
      <c r="G61" s="6" t="s">
        <v>39</v>
      </c>
      <c r="H61" s="8" t="s">
        <v>39</v>
      </c>
      <c r="I61" s="8" t="s">
        <v>39</v>
      </c>
      <c r="J61" s="8" t="s">
        <v>39</v>
      </c>
      <c r="K61" s="7" t="s">
        <v>247</v>
      </c>
      <c r="L61" s="8" t="s">
        <v>38</v>
      </c>
      <c r="M61" s="6">
        <v>10</v>
      </c>
      <c r="N61" s="6">
        <v>9</v>
      </c>
      <c r="O61" s="6" t="s">
        <v>200</v>
      </c>
      <c r="P61" s="6"/>
      <c r="Q61" s="6">
        <v>2</v>
      </c>
      <c r="R61" s="6">
        <v>9</v>
      </c>
      <c r="S61" s="6" t="s">
        <v>204</v>
      </c>
      <c r="T61" s="6" t="s">
        <v>203</v>
      </c>
      <c r="U61" s="6">
        <v>2</v>
      </c>
      <c r="V61" s="6"/>
      <c r="W61" s="6">
        <v>17</v>
      </c>
      <c r="X61" s="6" t="s">
        <v>200</v>
      </c>
      <c r="Y61" s="6" t="s">
        <v>202</v>
      </c>
      <c r="Z61" s="6">
        <v>2</v>
      </c>
      <c r="AA61" s="6"/>
      <c r="AB61" s="6">
        <v>17</v>
      </c>
      <c r="AC61" s="6" t="s">
        <v>204</v>
      </c>
      <c r="AD61" s="6" t="s">
        <v>203</v>
      </c>
      <c r="AE61" s="6">
        <v>2</v>
      </c>
      <c r="AF61" s="6"/>
      <c r="AG61" s="8" t="s">
        <v>217</v>
      </c>
      <c r="AH61" s="7"/>
    </row>
    <row r="62" spans="1:34" ht="12.75">
      <c r="A62" s="8">
        <v>28</v>
      </c>
      <c r="B62" s="6"/>
      <c r="C62" s="6"/>
      <c r="D62" s="6"/>
      <c r="E62" t="s">
        <v>211</v>
      </c>
      <c r="F62" s="6" t="s">
        <v>219</v>
      </c>
      <c r="G62" s="8" t="s">
        <v>38</v>
      </c>
      <c r="H62" s="8" t="s">
        <v>39</v>
      </c>
      <c r="I62" s="8" t="s">
        <v>39</v>
      </c>
      <c r="J62" s="8" t="s">
        <v>39</v>
      </c>
      <c r="K62" s="7" t="s">
        <v>247</v>
      </c>
      <c r="L62" s="8" t="s">
        <v>38</v>
      </c>
      <c r="M62" s="8">
        <v>10</v>
      </c>
      <c r="N62" s="8">
        <v>9</v>
      </c>
      <c r="O62" s="6" t="s">
        <v>200</v>
      </c>
      <c r="P62" s="6"/>
      <c r="Q62" s="8">
        <v>2</v>
      </c>
      <c r="R62" s="8">
        <v>9</v>
      </c>
      <c r="S62" s="6" t="s">
        <v>204</v>
      </c>
      <c r="T62" s="6" t="s">
        <v>203</v>
      </c>
      <c r="U62" s="8">
        <v>2</v>
      </c>
      <c r="V62" s="6"/>
      <c r="W62" s="8">
        <v>17</v>
      </c>
      <c r="X62" s="6" t="s">
        <v>200</v>
      </c>
      <c r="Y62" s="6" t="s">
        <v>202</v>
      </c>
      <c r="Z62" s="8">
        <v>2</v>
      </c>
      <c r="AA62" s="6"/>
      <c r="AB62" s="8">
        <v>17</v>
      </c>
      <c r="AC62" s="6" t="s">
        <v>204</v>
      </c>
      <c r="AD62" s="6" t="s">
        <v>203</v>
      </c>
      <c r="AE62" s="8">
        <v>2</v>
      </c>
      <c r="AF62" s="6"/>
      <c r="AG62" s="6" t="s">
        <v>218</v>
      </c>
      <c r="AH62" s="7"/>
    </row>
    <row r="63" spans="1:34" ht="12.75">
      <c r="A63" s="8">
        <v>29</v>
      </c>
      <c r="B63" s="6"/>
      <c r="C63" s="6"/>
      <c r="D63" s="6" t="s">
        <v>212</v>
      </c>
      <c r="E63" t="s">
        <v>211</v>
      </c>
      <c r="F63" s="6" t="s">
        <v>219</v>
      </c>
      <c r="G63" s="8" t="s">
        <v>38</v>
      </c>
      <c r="H63" s="8" t="s">
        <v>39</v>
      </c>
      <c r="I63" s="8" t="s">
        <v>39</v>
      </c>
      <c r="J63" s="8" t="s">
        <v>39</v>
      </c>
      <c r="K63" s="7" t="s">
        <v>247</v>
      </c>
      <c r="L63" s="8" t="s">
        <v>38</v>
      </c>
      <c r="M63" s="8">
        <v>10</v>
      </c>
      <c r="N63" s="8">
        <v>9</v>
      </c>
      <c r="O63" s="6" t="s">
        <v>200</v>
      </c>
      <c r="P63" s="6"/>
      <c r="Q63" s="8">
        <v>2</v>
      </c>
      <c r="R63" s="8">
        <v>9</v>
      </c>
      <c r="S63" s="6" t="s">
        <v>204</v>
      </c>
      <c r="T63" s="6" t="s">
        <v>203</v>
      </c>
      <c r="U63" s="8">
        <v>2</v>
      </c>
      <c r="V63" s="6"/>
      <c r="W63" s="8">
        <v>17</v>
      </c>
      <c r="X63" s="6" t="s">
        <v>200</v>
      </c>
      <c r="Y63" s="6" t="s">
        <v>202</v>
      </c>
      <c r="Z63" s="8">
        <v>2</v>
      </c>
      <c r="AA63" s="6"/>
      <c r="AB63" s="8">
        <v>17</v>
      </c>
      <c r="AC63" s="6" t="s">
        <v>204</v>
      </c>
      <c r="AD63" s="6" t="s">
        <v>203</v>
      </c>
      <c r="AE63" s="8">
        <v>2</v>
      </c>
      <c r="AF63" s="6"/>
      <c r="AG63" s="6" t="s">
        <v>215</v>
      </c>
      <c r="AH63" s="7"/>
    </row>
    <row r="64" spans="1:34" ht="12.75">
      <c r="A64" s="8">
        <v>30</v>
      </c>
      <c r="B64" s="6"/>
      <c r="C64" s="6"/>
      <c r="D64" s="6" t="s">
        <v>213</v>
      </c>
      <c r="E64" t="s">
        <v>211</v>
      </c>
      <c r="F64" s="6" t="s">
        <v>219</v>
      </c>
      <c r="G64" s="8" t="s">
        <v>38</v>
      </c>
      <c r="H64" s="8" t="s">
        <v>39</v>
      </c>
      <c r="I64" s="8" t="s">
        <v>39</v>
      </c>
      <c r="J64" s="8" t="s">
        <v>39</v>
      </c>
      <c r="K64" s="7" t="s">
        <v>247</v>
      </c>
      <c r="L64" s="8" t="s">
        <v>38</v>
      </c>
      <c r="M64" s="8">
        <v>10</v>
      </c>
      <c r="N64" s="8">
        <v>9</v>
      </c>
      <c r="O64" s="6" t="s">
        <v>200</v>
      </c>
      <c r="P64" s="6"/>
      <c r="Q64" s="8">
        <v>2</v>
      </c>
      <c r="R64" s="8">
        <v>9</v>
      </c>
      <c r="S64" s="6" t="s">
        <v>204</v>
      </c>
      <c r="T64" s="6" t="s">
        <v>203</v>
      </c>
      <c r="U64" s="8">
        <v>2</v>
      </c>
      <c r="V64" s="6"/>
      <c r="W64" s="8">
        <v>17</v>
      </c>
      <c r="X64" s="6" t="s">
        <v>200</v>
      </c>
      <c r="Y64" s="6" t="s">
        <v>202</v>
      </c>
      <c r="Z64" s="8">
        <v>2</v>
      </c>
      <c r="AA64" s="6"/>
      <c r="AB64" s="8">
        <v>17</v>
      </c>
      <c r="AC64" s="6" t="s">
        <v>204</v>
      </c>
      <c r="AD64" s="6" t="s">
        <v>203</v>
      </c>
      <c r="AE64" s="8">
        <v>2</v>
      </c>
      <c r="AF64" s="6"/>
      <c r="AG64" s="6" t="s">
        <v>215</v>
      </c>
      <c r="AH64" s="7"/>
    </row>
    <row r="65" spans="1:34" ht="12.75">
      <c r="A65" s="8">
        <v>31</v>
      </c>
      <c r="B65" s="6"/>
      <c r="C65" s="6"/>
      <c r="D65" s="6" t="s">
        <v>214</v>
      </c>
      <c r="E65" t="s">
        <v>211</v>
      </c>
      <c r="F65" s="8" t="s">
        <v>219</v>
      </c>
      <c r="G65" s="8" t="s">
        <v>38</v>
      </c>
      <c r="H65" s="8" t="s">
        <v>39</v>
      </c>
      <c r="I65" s="8" t="s">
        <v>39</v>
      </c>
      <c r="J65" s="8" t="s">
        <v>39</v>
      </c>
      <c r="K65" s="7" t="s">
        <v>247</v>
      </c>
      <c r="L65" s="8" t="s">
        <v>38</v>
      </c>
      <c r="M65" s="8">
        <v>10</v>
      </c>
      <c r="N65" s="8">
        <v>9</v>
      </c>
      <c r="O65" s="6" t="s">
        <v>200</v>
      </c>
      <c r="P65" s="6"/>
      <c r="Q65" s="8">
        <v>2</v>
      </c>
      <c r="R65" s="8">
        <v>9</v>
      </c>
      <c r="S65" s="6" t="s">
        <v>204</v>
      </c>
      <c r="T65" s="6" t="s">
        <v>203</v>
      </c>
      <c r="U65" s="8">
        <v>2</v>
      </c>
      <c r="V65" s="6"/>
      <c r="W65" s="8">
        <v>17</v>
      </c>
      <c r="X65" s="6" t="s">
        <v>200</v>
      </c>
      <c r="Y65" s="6" t="s">
        <v>202</v>
      </c>
      <c r="Z65" s="8">
        <v>2</v>
      </c>
      <c r="AA65" s="6"/>
      <c r="AB65" s="8">
        <v>17</v>
      </c>
      <c r="AC65" s="6" t="s">
        <v>204</v>
      </c>
      <c r="AD65" s="6" t="s">
        <v>203</v>
      </c>
      <c r="AE65" s="8">
        <v>2</v>
      </c>
      <c r="AF65" s="6"/>
      <c r="AG65" s="6" t="s">
        <v>215</v>
      </c>
      <c r="AH65" s="7"/>
    </row>
    <row r="66" spans="1:34" ht="12.75">
      <c r="A66" s="8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7"/>
    </row>
    <row r="68" spans="1:31" ht="12.75">
      <c r="A68">
        <v>550</v>
      </c>
      <c r="D68">
        <v>20</v>
      </c>
      <c r="E68" t="s">
        <v>211</v>
      </c>
      <c r="G68" t="s">
        <v>39</v>
      </c>
      <c r="H68" t="s">
        <v>39</v>
      </c>
      <c r="I68" t="s">
        <v>39</v>
      </c>
      <c r="J68" t="s">
        <v>38</v>
      </c>
      <c r="K68" s="7" t="s">
        <v>247</v>
      </c>
      <c r="L68" t="s">
        <v>38</v>
      </c>
      <c r="M68">
        <v>10</v>
      </c>
      <c r="N68">
        <v>9</v>
      </c>
      <c r="O68" s="6" t="s">
        <v>200</v>
      </c>
      <c r="Q68">
        <v>2</v>
      </c>
      <c r="R68">
        <v>9</v>
      </c>
      <c r="S68" s="6" t="s">
        <v>204</v>
      </c>
      <c r="T68" s="6" t="s">
        <v>203</v>
      </c>
      <c r="U68">
        <v>2</v>
      </c>
      <c r="W68">
        <v>17</v>
      </c>
      <c r="X68" s="6" t="s">
        <v>200</v>
      </c>
      <c r="Y68" s="6" t="s">
        <v>202</v>
      </c>
      <c r="Z68">
        <v>2</v>
      </c>
      <c r="AB68">
        <v>17</v>
      </c>
      <c r="AC68" s="6" t="s">
        <v>204</v>
      </c>
      <c r="AD68" s="6" t="s">
        <v>203</v>
      </c>
      <c r="AE68">
        <v>2</v>
      </c>
    </row>
    <row r="69" spans="1:31" ht="12.75">
      <c r="A69">
        <v>32</v>
      </c>
      <c r="D69">
        <v>83</v>
      </c>
      <c r="E69" t="s">
        <v>211</v>
      </c>
      <c r="G69" t="s">
        <v>38</v>
      </c>
      <c r="H69" t="s">
        <v>39</v>
      </c>
      <c r="I69" t="s">
        <v>39</v>
      </c>
      <c r="J69" t="s">
        <v>38</v>
      </c>
      <c r="K69" s="7" t="s">
        <v>247</v>
      </c>
      <c r="L69" t="s">
        <v>38</v>
      </c>
      <c r="M69">
        <v>10</v>
      </c>
      <c r="N69">
        <v>9</v>
      </c>
      <c r="O69" s="6" t="s">
        <v>200</v>
      </c>
      <c r="Q69">
        <v>2</v>
      </c>
      <c r="R69">
        <v>9</v>
      </c>
      <c r="S69" s="6" t="s">
        <v>204</v>
      </c>
      <c r="T69" s="6" t="s">
        <v>203</v>
      </c>
      <c r="U69">
        <v>2</v>
      </c>
      <c r="W69">
        <v>17</v>
      </c>
      <c r="X69" s="6" t="s">
        <v>200</v>
      </c>
      <c r="Y69" s="6" t="s">
        <v>202</v>
      </c>
      <c r="Z69">
        <v>2</v>
      </c>
      <c r="AB69">
        <v>17</v>
      </c>
      <c r="AC69" s="6" t="s">
        <v>204</v>
      </c>
      <c r="AD69" s="6" t="s">
        <v>203</v>
      </c>
      <c r="AE69">
        <v>2</v>
      </c>
    </row>
    <row r="70" spans="1:33" ht="12.75">
      <c r="A70">
        <v>551</v>
      </c>
      <c r="D70">
        <v>11</v>
      </c>
      <c r="E70" t="s">
        <v>211</v>
      </c>
      <c r="F70" t="s">
        <v>208</v>
      </c>
      <c r="G70" t="s">
        <v>39</v>
      </c>
      <c r="H70" t="s">
        <v>39</v>
      </c>
      <c r="I70" t="s">
        <v>39</v>
      </c>
      <c r="J70" t="s">
        <v>38</v>
      </c>
      <c r="K70" s="7" t="s">
        <v>247</v>
      </c>
      <c r="L70" t="s">
        <v>38</v>
      </c>
      <c r="M70">
        <v>10</v>
      </c>
      <c r="N70">
        <v>9</v>
      </c>
      <c r="O70" s="6" t="s">
        <v>200</v>
      </c>
      <c r="Q70">
        <v>2</v>
      </c>
      <c r="R70">
        <v>9</v>
      </c>
      <c r="S70" s="6" t="s">
        <v>204</v>
      </c>
      <c r="T70" s="6" t="s">
        <v>203</v>
      </c>
      <c r="U70">
        <v>2</v>
      </c>
      <c r="W70">
        <v>17</v>
      </c>
      <c r="X70" s="6" t="s">
        <v>200</v>
      </c>
      <c r="Y70" s="6" t="s">
        <v>202</v>
      </c>
      <c r="Z70">
        <v>2</v>
      </c>
      <c r="AB70">
        <v>17</v>
      </c>
      <c r="AC70" s="6" t="s">
        <v>204</v>
      </c>
      <c r="AD70" s="6" t="s">
        <v>203</v>
      </c>
      <c r="AE70">
        <v>2</v>
      </c>
      <c r="AG70" t="s">
        <v>210</v>
      </c>
    </row>
    <row r="71" spans="1:33" ht="12.75">
      <c r="A71">
        <v>552</v>
      </c>
      <c r="E71" t="s">
        <v>211</v>
      </c>
      <c r="F71" t="s">
        <v>208</v>
      </c>
      <c r="G71" t="s">
        <v>39</v>
      </c>
      <c r="H71" t="s">
        <v>39</v>
      </c>
      <c r="I71" t="s">
        <v>39</v>
      </c>
      <c r="J71" t="s">
        <v>38</v>
      </c>
      <c r="K71" s="7" t="s">
        <v>247</v>
      </c>
      <c r="L71" t="s">
        <v>38</v>
      </c>
      <c r="M71">
        <v>10</v>
      </c>
      <c r="N71">
        <v>9</v>
      </c>
      <c r="O71" s="6" t="s">
        <v>200</v>
      </c>
      <c r="Q71">
        <v>2</v>
      </c>
      <c r="R71">
        <v>9</v>
      </c>
      <c r="S71" s="6" t="s">
        <v>204</v>
      </c>
      <c r="T71" s="6" t="s">
        <v>203</v>
      </c>
      <c r="U71">
        <v>2</v>
      </c>
      <c r="W71">
        <v>17</v>
      </c>
      <c r="X71" s="6" t="s">
        <v>200</v>
      </c>
      <c r="Y71" s="6" t="s">
        <v>202</v>
      </c>
      <c r="Z71">
        <v>2</v>
      </c>
      <c r="AB71">
        <v>17</v>
      </c>
      <c r="AC71" s="6" t="s">
        <v>204</v>
      </c>
      <c r="AD71" s="6" t="s">
        <v>203</v>
      </c>
      <c r="AE71">
        <v>2</v>
      </c>
      <c r="AG71" t="s">
        <v>210</v>
      </c>
    </row>
    <row r="72" spans="1:33" ht="12.75">
      <c r="A72">
        <v>553</v>
      </c>
      <c r="E72" t="s">
        <v>187</v>
      </c>
      <c r="F72" t="s">
        <v>209</v>
      </c>
      <c r="G72" t="s">
        <v>39</v>
      </c>
      <c r="H72" t="s">
        <v>39</v>
      </c>
      <c r="I72" t="s">
        <v>39</v>
      </c>
      <c r="J72" t="s">
        <v>38</v>
      </c>
      <c r="K72" s="7" t="s">
        <v>247</v>
      </c>
      <c r="L72" t="s">
        <v>38</v>
      </c>
      <c r="M72">
        <v>10</v>
      </c>
      <c r="N72">
        <v>9</v>
      </c>
      <c r="O72" s="6" t="s">
        <v>200</v>
      </c>
      <c r="Q72">
        <v>2</v>
      </c>
      <c r="R72">
        <v>9</v>
      </c>
      <c r="S72" s="6" t="s">
        <v>204</v>
      </c>
      <c r="T72" s="6" t="s">
        <v>203</v>
      </c>
      <c r="U72">
        <v>2</v>
      </c>
      <c r="W72">
        <v>17</v>
      </c>
      <c r="X72" s="6" t="s">
        <v>200</v>
      </c>
      <c r="Y72" s="6" t="s">
        <v>202</v>
      </c>
      <c r="Z72">
        <v>2</v>
      </c>
      <c r="AB72">
        <v>17</v>
      </c>
      <c r="AC72" s="6" t="s">
        <v>204</v>
      </c>
      <c r="AD72" s="6" t="s">
        <v>203</v>
      </c>
      <c r="AE72">
        <v>2</v>
      </c>
      <c r="AG72" t="s">
        <v>210</v>
      </c>
    </row>
    <row r="73" spans="1:31" ht="12.75">
      <c r="A73">
        <v>554</v>
      </c>
      <c r="D73">
        <v>37</v>
      </c>
      <c r="E73" t="s">
        <v>187</v>
      </c>
      <c r="F73" t="s">
        <v>209</v>
      </c>
      <c r="G73" t="s">
        <v>39</v>
      </c>
      <c r="H73" t="s">
        <v>39</v>
      </c>
      <c r="I73" t="s">
        <v>39</v>
      </c>
      <c r="J73" t="s">
        <v>39</v>
      </c>
      <c r="K73" s="7" t="s">
        <v>247</v>
      </c>
      <c r="L73" t="s">
        <v>39</v>
      </c>
      <c r="M73">
        <v>10</v>
      </c>
      <c r="N73">
        <v>9</v>
      </c>
      <c r="O73" s="6" t="s">
        <v>200</v>
      </c>
      <c r="Q73">
        <v>2</v>
      </c>
      <c r="R73">
        <v>9</v>
      </c>
      <c r="S73" s="6" t="s">
        <v>204</v>
      </c>
      <c r="T73" s="6" t="s">
        <v>203</v>
      </c>
      <c r="U73">
        <v>2</v>
      </c>
      <c r="W73">
        <v>17</v>
      </c>
      <c r="X73" s="6" t="s">
        <v>200</v>
      </c>
      <c r="Y73" s="6" t="s">
        <v>202</v>
      </c>
      <c r="Z73">
        <v>2</v>
      </c>
      <c r="AB73">
        <v>17</v>
      </c>
      <c r="AC73" s="6" t="s">
        <v>204</v>
      </c>
      <c r="AD73" s="6" t="s">
        <v>203</v>
      </c>
      <c r="AE73">
        <v>2</v>
      </c>
    </row>
    <row r="75" spans="1:33" ht="12.75">
      <c r="A75">
        <v>33</v>
      </c>
      <c r="E75" t="s">
        <v>187</v>
      </c>
      <c r="F75" t="s">
        <v>198</v>
      </c>
      <c r="G75" t="s">
        <v>38</v>
      </c>
      <c r="H75" t="s">
        <v>39</v>
      </c>
      <c r="I75" t="s">
        <v>39</v>
      </c>
      <c r="J75" t="s">
        <v>39</v>
      </c>
      <c r="K75" t="s">
        <v>248</v>
      </c>
      <c r="L75" t="s">
        <v>39</v>
      </c>
      <c r="M75">
        <v>10</v>
      </c>
      <c r="N75">
        <v>9</v>
      </c>
      <c r="O75" t="s">
        <v>200</v>
      </c>
      <c r="Q75">
        <v>2</v>
      </c>
      <c r="R75">
        <v>9</v>
      </c>
      <c r="S75" t="s">
        <v>203</v>
      </c>
      <c r="T75" t="s">
        <v>206</v>
      </c>
      <c r="U75">
        <v>0</v>
      </c>
      <c r="W75">
        <v>9</v>
      </c>
      <c r="X75" t="s">
        <v>202</v>
      </c>
      <c r="Y75" t="s">
        <v>204</v>
      </c>
      <c r="Z75">
        <v>0</v>
      </c>
      <c r="AB75">
        <v>9</v>
      </c>
      <c r="AC75" t="s">
        <v>201</v>
      </c>
      <c r="AD75" t="s">
        <v>205</v>
      </c>
      <c r="AE75">
        <v>0</v>
      </c>
      <c r="AG75" t="s">
        <v>220</v>
      </c>
    </row>
    <row r="76" spans="1:31" ht="12.75">
      <c r="A76">
        <v>34</v>
      </c>
      <c r="C76">
        <v>51967</v>
      </c>
      <c r="D76">
        <v>60</v>
      </c>
      <c r="E76" t="s">
        <v>187</v>
      </c>
      <c r="F76" t="s">
        <v>198</v>
      </c>
      <c r="G76" t="s">
        <v>38</v>
      </c>
      <c r="H76" t="s">
        <v>39</v>
      </c>
      <c r="I76" t="s">
        <v>39</v>
      </c>
      <c r="J76" t="s">
        <v>39</v>
      </c>
      <c r="K76" t="s">
        <v>248</v>
      </c>
      <c r="L76" t="s">
        <v>39</v>
      </c>
      <c r="M76">
        <v>10</v>
      </c>
      <c r="N76">
        <v>9</v>
      </c>
      <c r="O76" t="s">
        <v>200</v>
      </c>
      <c r="Q76">
        <v>2</v>
      </c>
      <c r="R76">
        <v>9</v>
      </c>
      <c r="S76" t="s">
        <v>203</v>
      </c>
      <c r="T76" t="s">
        <v>206</v>
      </c>
      <c r="U76">
        <v>0</v>
      </c>
      <c r="W76">
        <v>9</v>
      </c>
      <c r="X76" t="s">
        <v>202</v>
      </c>
      <c r="Y76" t="s">
        <v>204</v>
      </c>
      <c r="Z76">
        <v>0</v>
      </c>
      <c r="AB76">
        <v>9</v>
      </c>
      <c r="AC76" t="s">
        <v>201</v>
      </c>
      <c r="AD76" t="s">
        <v>205</v>
      </c>
      <c r="AE76">
        <v>0</v>
      </c>
    </row>
    <row r="77" spans="1:31" ht="12.75">
      <c r="A77">
        <v>558</v>
      </c>
      <c r="E77" t="s">
        <v>187</v>
      </c>
      <c r="F77" t="s">
        <v>196</v>
      </c>
      <c r="G77" t="s">
        <v>39</v>
      </c>
      <c r="H77" t="s">
        <v>39</v>
      </c>
      <c r="I77" t="s">
        <v>39</v>
      </c>
      <c r="J77" t="s">
        <v>39</v>
      </c>
      <c r="K77" t="s">
        <v>248</v>
      </c>
      <c r="L77" t="s">
        <v>39</v>
      </c>
      <c r="M77">
        <v>10</v>
      </c>
      <c r="N77">
        <v>9</v>
      </c>
      <c r="O77" t="s">
        <v>200</v>
      </c>
      <c r="Q77">
        <v>2</v>
      </c>
      <c r="R77">
        <v>9</v>
      </c>
      <c r="S77" t="s">
        <v>203</v>
      </c>
      <c r="T77" t="s">
        <v>206</v>
      </c>
      <c r="U77">
        <v>0</v>
      </c>
      <c r="W77">
        <v>9</v>
      </c>
      <c r="X77" t="s">
        <v>202</v>
      </c>
      <c r="Y77" t="s">
        <v>204</v>
      </c>
      <c r="Z77">
        <v>0</v>
      </c>
      <c r="AB77">
        <v>9</v>
      </c>
      <c r="AC77" t="s">
        <v>201</v>
      </c>
      <c r="AD77" t="s">
        <v>205</v>
      </c>
      <c r="AE77">
        <v>0</v>
      </c>
    </row>
    <row r="78" spans="1:31" ht="12.75">
      <c r="A78">
        <v>35</v>
      </c>
      <c r="C78">
        <v>43021</v>
      </c>
      <c r="E78" t="s">
        <v>187</v>
      </c>
      <c r="F78" t="s">
        <v>196</v>
      </c>
      <c r="G78" t="s">
        <v>38</v>
      </c>
      <c r="H78" t="s">
        <v>39</v>
      </c>
      <c r="I78" t="s">
        <v>39</v>
      </c>
      <c r="J78" t="s">
        <v>38</v>
      </c>
      <c r="K78" t="s">
        <v>248</v>
      </c>
      <c r="L78" t="s">
        <v>39</v>
      </c>
      <c r="M78">
        <v>10</v>
      </c>
      <c r="N78">
        <v>9</v>
      </c>
      <c r="O78" t="s">
        <v>200</v>
      </c>
      <c r="Q78">
        <v>2</v>
      </c>
      <c r="R78">
        <v>9</v>
      </c>
      <c r="S78" t="s">
        <v>203</v>
      </c>
      <c r="T78" t="s">
        <v>206</v>
      </c>
      <c r="U78">
        <v>0</v>
      </c>
      <c r="W78">
        <v>9</v>
      </c>
      <c r="X78" t="s">
        <v>202</v>
      </c>
      <c r="Y78" t="s">
        <v>204</v>
      </c>
      <c r="Z78">
        <v>0</v>
      </c>
      <c r="AB78">
        <v>9</v>
      </c>
      <c r="AC78" t="s">
        <v>201</v>
      </c>
      <c r="AD78" t="s">
        <v>205</v>
      </c>
      <c r="AE78">
        <v>0</v>
      </c>
    </row>
  </sheetData>
  <printOptions/>
  <pageMargins left="0.75" right="0.75" top="1" bottom="1" header="0.5" footer="0.5"/>
  <pageSetup horizontalDpi="355" verticalDpi="355" orientation="landscape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Darin E Acosta</dc:creator>
  <cp:keywords/>
  <dc:description/>
  <cp:lastModifiedBy>Darin Acosta</cp:lastModifiedBy>
  <cp:lastPrinted>2005-01-22T05:03:46Z</cp:lastPrinted>
  <dcterms:created xsi:type="dcterms:W3CDTF">2004-06-08T07:32:57Z</dcterms:created>
  <dcterms:modified xsi:type="dcterms:W3CDTF">2005-07-07T21:29:22Z</dcterms:modified>
  <cp:category/>
  <cp:version/>
  <cp:contentType/>
  <cp:contentStatus/>
</cp:coreProperties>
</file>