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9120" activeTab="3"/>
  </bookViews>
  <sheets>
    <sheet name="FNAL and UC-UF" sheetId="1" r:id="rId1"/>
    <sheet name="PNPI" sheetId="2" r:id="rId2"/>
    <sheet name="IHEP" sheetId="3" r:id="rId3"/>
    <sheet name="Flow of on-CSC parts" sheetId="4" r:id="rId4"/>
  </sheets>
  <definedNames/>
  <calcPr fullCalcOnLoad="1"/>
</workbook>
</file>

<file path=xl/comments4.xml><?xml version="1.0" encoding="utf-8"?>
<comments xmlns="http://schemas.openxmlformats.org/spreadsheetml/2006/main">
  <authors>
    <author>Department of Physics</author>
  </authors>
  <commentList>
    <comment ref="E12" authorId="0">
      <text>
        <r>
          <rPr>
            <b/>
            <sz val="8"/>
            <rFont val="Tahoma"/>
            <family val="2"/>
          </rPr>
          <t xml:space="preserve">No ALCTs
</t>
        </r>
      </text>
    </comment>
    <comment ref="C11" authorId="0">
      <text>
        <r>
          <rPr>
            <b/>
            <sz val="8"/>
            <rFont val="Tahoma"/>
            <family val="0"/>
          </rPr>
          <t>Only 7 sets of CFEBs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Only 7 sets of CFEBs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13 sets of CFEBs (to catch up with previous lack)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13 sets of CFEBs (to catch up with previous lack)
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No ALCTs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<sst xmlns="http://schemas.openxmlformats.org/spreadsheetml/2006/main" count="298" uniqueCount="99">
  <si>
    <t>J</t>
  </si>
  <si>
    <t>F</t>
  </si>
  <si>
    <t>M</t>
  </si>
  <si>
    <t>A</t>
  </si>
  <si>
    <t>S</t>
  </si>
  <si>
    <t>O</t>
  </si>
  <si>
    <t>N</t>
  </si>
  <si>
    <t>D</t>
  </si>
  <si>
    <t>long term HV test at FAST</t>
  </si>
  <si>
    <t>assembly with electronics and commissioning at FAST</t>
  </si>
  <si>
    <t>arrival to CERN</t>
  </si>
  <si>
    <t>chamber assembly</t>
  </si>
  <si>
    <t>ME2/1</t>
  </si>
  <si>
    <t>ME3/1</t>
  </si>
  <si>
    <t>ME4/1</t>
  </si>
  <si>
    <t>ME1/2</t>
  </si>
  <si>
    <t>ME1/3</t>
  </si>
  <si>
    <t>Assembled chambers per month</t>
  </si>
  <si>
    <t>Assembled chambers (cumulative)</t>
  </si>
  <si>
    <t>Chambers needed to keep up with FAST site</t>
  </si>
  <si>
    <t>FAST site (HV test, then assembly&amp;test)</t>
  </si>
  <si>
    <t>shipping to CERN</t>
  </si>
  <si>
    <t>…</t>
  </si>
  <si>
    <t>Chambers Assembled per Month</t>
  </si>
  <si>
    <t>Chambers Assembled (Cumulative)</t>
  </si>
  <si>
    <t>Shipments to FAST sites</t>
  </si>
  <si>
    <t>Chambers stored at Fermilab</t>
  </si>
  <si>
    <t>30</t>
  </si>
  <si>
    <t>8</t>
  </si>
  <si>
    <t>DAQ finalization</t>
  </si>
  <si>
    <t>CFEB</t>
  </si>
  <si>
    <t>AFEB</t>
  </si>
  <si>
    <t>LVDB</t>
  </si>
  <si>
    <t>ALCT-384</t>
  </si>
  <si>
    <t>ALCT-672</t>
  </si>
  <si>
    <t>Harness-ME1/2</t>
  </si>
  <si>
    <t>Harness-ME1/3</t>
  </si>
  <si>
    <t>Harness-ME2/1</t>
  </si>
  <si>
    <t>Harness-ME3/1</t>
  </si>
  <si>
    <t>Harness-ME4/1</t>
  </si>
  <si>
    <t>On-chamber set deliveries (incremental)</t>
  </si>
  <si>
    <t>Harness-ME23/2</t>
  </si>
  <si>
    <t>On-ME1/2 mechanics</t>
  </si>
  <si>
    <t>On-ME1/3 mechanics</t>
  </si>
  <si>
    <t>Delivery of on-chamber boards/cables and mechanics</t>
  </si>
  <si>
    <t>On-ME2/1 mechanics</t>
  </si>
  <si>
    <t>On-ME3/1 mechanics</t>
  </si>
  <si>
    <t>On-ME4/1 mechanics</t>
  </si>
  <si>
    <t>On-ME23/2 mechanics</t>
  </si>
  <si>
    <t>Small cables</t>
  </si>
  <si>
    <t>Small harnesses</t>
  </si>
  <si>
    <t>Large HV Harnesses</t>
  </si>
  <si>
    <t>Large HV cables</t>
  </si>
  <si>
    <t>Small HV hatnesses</t>
  </si>
  <si>
    <t>Small HV  cables</t>
  </si>
  <si>
    <t>ALCT-288</t>
  </si>
  <si>
    <t>ME23/2 sets shipped to UF</t>
  </si>
  <si>
    <t>ME2/1 sets shipped to PNPI</t>
  </si>
  <si>
    <t>ME3/1 sets shipped to PNPI</t>
  </si>
  <si>
    <t>ME4/1 sets shipped to PNPI</t>
  </si>
  <si>
    <t>PNPI</t>
  </si>
  <si>
    <t>UC and UF</t>
  </si>
  <si>
    <t>ME1/2 sets shipped to IHEP</t>
  </si>
  <si>
    <t>ME1/3 sets shipped to IHEP</t>
  </si>
  <si>
    <t>IHEP</t>
  </si>
  <si>
    <t>ME23/2 sets shipped to UC</t>
  </si>
  <si>
    <t>CFEB needs</t>
  </si>
  <si>
    <t>AFEB needs</t>
  </si>
  <si>
    <t>ALCT-384 needs</t>
  </si>
  <si>
    <t>ALCT-672 needs</t>
  </si>
  <si>
    <t>ALCT-288 needs</t>
  </si>
  <si>
    <t>LVDB needs</t>
  </si>
  <si>
    <t>Cumulative Board Production Needs</t>
  </si>
  <si>
    <t>Year</t>
  </si>
  <si>
    <t>Month</t>
  </si>
  <si>
    <t>CFEBs, CFEB-CSC cables, CFEB-CFEB cables</t>
  </si>
  <si>
    <t>Content</t>
  </si>
  <si>
    <t>Provided by</t>
  </si>
  <si>
    <t>OSU</t>
  </si>
  <si>
    <t xml:space="preserve">AFEBs assembled, AFEB-CSC cables for ME1/2 &amp; ME1/3 </t>
  </si>
  <si>
    <t>CMU</t>
  </si>
  <si>
    <t>LVDBs, LVDB-CFEB cables, LVDB-ALCT cables</t>
  </si>
  <si>
    <t>Wisconsin</t>
  </si>
  <si>
    <t>ALCTs, ALCT-CSC cables</t>
  </si>
  <si>
    <t>UCLA</t>
  </si>
  <si>
    <t>Cooling Plate</t>
  </si>
  <si>
    <t>Fermilab</t>
  </si>
  <si>
    <t>On-chamber hardware</t>
  </si>
  <si>
    <t xml:space="preserve"> </t>
  </si>
  <si>
    <t>Each shipment consists of 7 boxes</t>
  </si>
  <si>
    <t>Each box should have full qty of boards, cables, parts for the number of chambers shown in the table</t>
  </si>
  <si>
    <t>ALCT-AFEB cables (or harnesses for ME23/2)</t>
  </si>
  <si>
    <t xml:space="preserve">Boxes for US FAST sites are shipped directly to UC and UF </t>
  </si>
  <si>
    <t>Box No.</t>
  </si>
  <si>
    <t>Boxes for PNPI and IHEP FAST sites are shipped to Fermilab and</t>
  </si>
  <si>
    <t xml:space="preserve"> - </t>
  </si>
  <si>
    <t>Fermilab without unpacking them redirects a kit of 7 boxes to PNPI and IHEP</t>
  </si>
  <si>
    <t>TOTAL</t>
  </si>
  <si>
    <t>Last time updated: July 24,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</si>
</sst>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textRotation="90"/>
    </xf>
    <xf numFmtId="0" fontId="2" fillId="0" borderId="0" xfId="0" applyFont="1" applyBorder="1" applyAlignment="1">
      <alignment horizontal="center" vertical="top" textRotation="90"/>
    </xf>
    <xf numFmtId="0" fontId="2" fillId="0" borderId="0" xfId="0" applyFont="1" applyFill="1" applyBorder="1" applyAlignment="1">
      <alignment horizontal="center" vertical="top" textRotation="90"/>
    </xf>
    <xf numFmtId="0" fontId="2" fillId="0" borderId="2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0" xfId="0" applyFont="1" applyBorder="1" applyAlignment="1">
      <alignment horizontal="center" vertical="center" textRotation="90"/>
    </xf>
    <xf numFmtId="0" fontId="2" fillId="11" borderId="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 textRotation="90"/>
    </xf>
    <xf numFmtId="0" fontId="2" fillId="1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49" fontId="2" fillId="0" borderId="18" xfId="0" applyNumberFormat="1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2" borderId="0" xfId="0" applyFill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textRotation="90"/>
    </xf>
    <xf numFmtId="0" fontId="0" fillId="0" borderId="4" xfId="0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4" borderId="4" xfId="0" applyFill="1" applyBorder="1" applyAlignment="1">
      <alignment/>
    </xf>
    <xf numFmtId="0" fontId="2" fillId="2" borderId="30" xfId="0" applyFont="1" applyFill="1" applyBorder="1" applyAlignment="1">
      <alignment horizontal="center" vertical="center" textRotation="90"/>
    </xf>
    <xf numFmtId="0" fontId="2" fillId="4" borderId="30" xfId="0" applyFont="1" applyFill="1" applyBorder="1" applyAlignment="1">
      <alignment horizontal="center" vertical="center" textRotation="90"/>
    </xf>
    <xf numFmtId="0" fontId="2" fillId="13" borderId="30" xfId="0" applyFont="1" applyFill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14" borderId="0" xfId="0" applyFill="1" applyBorder="1" applyAlignment="1">
      <alignment/>
    </xf>
    <xf numFmtId="0" fontId="0" fillId="14" borderId="0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/>
    </xf>
    <xf numFmtId="0" fontId="5" fillId="12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right"/>
    </xf>
    <xf numFmtId="0" fontId="0" fillId="14" borderId="11" xfId="0" applyFill="1" applyBorder="1" applyAlignment="1">
      <alignment/>
    </xf>
    <xf numFmtId="0" fontId="0" fillId="14" borderId="12" xfId="0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18" xfId="0" applyFill="1" applyBorder="1" applyAlignment="1">
      <alignment/>
    </xf>
    <xf numFmtId="0" fontId="0" fillId="14" borderId="18" xfId="0" applyFill="1" applyBorder="1" applyAlignment="1">
      <alignment horizontal="center"/>
    </xf>
    <xf numFmtId="0" fontId="0" fillId="14" borderId="18" xfId="0" applyFill="1" applyBorder="1" applyAlignment="1">
      <alignment horizontal="center" vertical="center"/>
    </xf>
    <xf numFmtId="0" fontId="0" fillId="14" borderId="19" xfId="0" applyFill="1" applyBorder="1" applyAlignment="1">
      <alignment/>
    </xf>
    <xf numFmtId="0" fontId="0" fillId="14" borderId="35" xfId="0" applyFill="1" applyBorder="1" applyAlignment="1">
      <alignment/>
    </xf>
    <xf numFmtId="0" fontId="0" fillId="14" borderId="36" xfId="0" applyFill="1" applyBorder="1" applyAlignment="1">
      <alignment horizontal="center"/>
    </xf>
    <xf numFmtId="0" fontId="0" fillId="14" borderId="36" xfId="0" applyFill="1" applyBorder="1" applyAlignment="1">
      <alignment/>
    </xf>
    <xf numFmtId="0" fontId="0" fillId="14" borderId="36" xfId="0" applyFill="1" applyBorder="1" applyAlignment="1">
      <alignment horizontal="center" vertical="center"/>
    </xf>
    <xf numFmtId="0" fontId="0" fillId="14" borderId="37" xfId="0" applyFill="1" applyBorder="1" applyAlignment="1">
      <alignment/>
    </xf>
    <xf numFmtId="0" fontId="0" fillId="14" borderId="38" xfId="0" applyFill="1" applyBorder="1" applyAlignment="1">
      <alignment/>
    </xf>
    <xf numFmtId="0" fontId="0" fillId="14" borderId="1" xfId="0" applyFill="1" applyBorder="1" applyAlignment="1">
      <alignment/>
    </xf>
    <xf numFmtId="0" fontId="0" fillId="14" borderId="39" xfId="0" applyFill="1" applyBorder="1" applyAlignment="1">
      <alignment/>
    </xf>
    <xf numFmtId="0" fontId="2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2" borderId="3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13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8</xdr:row>
      <xdr:rowOff>123825</xdr:rowOff>
    </xdr:from>
    <xdr:to>
      <xdr:col>25</xdr:col>
      <xdr:colOff>38100</xdr:colOff>
      <xdr:row>10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324600" y="1438275"/>
          <a:ext cx="504825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133350</xdr:colOff>
      <xdr:row>12</xdr:row>
      <xdr:rowOff>123825</xdr:rowOff>
    </xdr:from>
    <xdr:to>
      <xdr:col>34</xdr:col>
      <xdr:colOff>38100</xdr:colOff>
      <xdr:row>14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8124825" y="2009775"/>
          <a:ext cx="504825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18</xdr:row>
      <xdr:rowOff>123825</xdr:rowOff>
    </xdr:from>
    <xdr:to>
      <xdr:col>45</xdr:col>
      <xdr:colOff>38100</xdr:colOff>
      <xdr:row>20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10325100" y="2867025"/>
          <a:ext cx="504825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133350</xdr:colOff>
      <xdr:row>26</xdr:row>
      <xdr:rowOff>123825</xdr:rowOff>
    </xdr:from>
    <xdr:to>
      <xdr:col>57</xdr:col>
      <xdr:colOff>38100</xdr:colOff>
      <xdr:row>28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12725400" y="4010025"/>
          <a:ext cx="504825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133350</xdr:colOff>
      <xdr:row>32</xdr:row>
      <xdr:rowOff>123825</xdr:rowOff>
    </xdr:from>
    <xdr:to>
      <xdr:col>65</xdr:col>
      <xdr:colOff>38100</xdr:colOff>
      <xdr:row>34</xdr:row>
      <xdr:rowOff>28575</xdr:rowOff>
    </xdr:to>
    <xdr:sp>
      <xdr:nvSpPr>
        <xdr:cNvPr id="5" name="AutoShape 6"/>
        <xdr:cNvSpPr>
          <a:spLocks/>
        </xdr:cNvSpPr>
      </xdr:nvSpPr>
      <xdr:spPr>
        <a:xfrm>
          <a:off x="14325600" y="4867275"/>
          <a:ext cx="504825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95250</xdr:colOff>
      <xdr:row>7</xdr:row>
      <xdr:rowOff>114300</xdr:rowOff>
    </xdr:from>
    <xdr:to>
      <xdr:col>38</xdr:col>
      <xdr:colOff>0</xdr:colOff>
      <xdr:row>9</xdr:row>
      <xdr:rowOff>19050</xdr:rowOff>
    </xdr:to>
    <xdr:sp>
      <xdr:nvSpPr>
        <xdr:cNvPr id="1" name="AutoShape 5"/>
        <xdr:cNvSpPr>
          <a:spLocks/>
        </xdr:cNvSpPr>
      </xdr:nvSpPr>
      <xdr:spPr>
        <a:xfrm>
          <a:off x="7096125" y="1152525"/>
          <a:ext cx="504825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11</xdr:row>
      <xdr:rowOff>123825</xdr:rowOff>
    </xdr:from>
    <xdr:to>
      <xdr:col>45</xdr:col>
      <xdr:colOff>161925</xdr:colOff>
      <xdr:row>13</xdr:row>
      <xdr:rowOff>28575</xdr:rowOff>
    </xdr:to>
    <xdr:sp>
      <xdr:nvSpPr>
        <xdr:cNvPr id="2" name="AutoShape 6"/>
        <xdr:cNvSpPr>
          <a:spLocks/>
        </xdr:cNvSpPr>
      </xdr:nvSpPr>
      <xdr:spPr>
        <a:xfrm>
          <a:off x="8686800" y="1733550"/>
          <a:ext cx="47625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76200</xdr:colOff>
      <xdr:row>20</xdr:row>
      <xdr:rowOff>114300</xdr:rowOff>
    </xdr:from>
    <xdr:to>
      <xdr:col>53</xdr:col>
      <xdr:colOff>152400</xdr:colOff>
      <xdr:row>22</xdr:row>
      <xdr:rowOff>19050</xdr:rowOff>
    </xdr:to>
    <xdr:sp>
      <xdr:nvSpPr>
        <xdr:cNvPr id="3" name="AutoShape 7"/>
        <xdr:cNvSpPr>
          <a:spLocks/>
        </xdr:cNvSpPr>
      </xdr:nvSpPr>
      <xdr:spPr>
        <a:xfrm>
          <a:off x="10277475" y="2867025"/>
          <a:ext cx="47625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24</xdr:row>
      <xdr:rowOff>123825</xdr:rowOff>
    </xdr:from>
    <xdr:to>
      <xdr:col>62</xdr:col>
      <xdr:colOff>0</xdr:colOff>
      <xdr:row>26</xdr:row>
      <xdr:rowOff>28575</xdr:rowOff>
    </xdr:to>
    <xdr:sp>
      <xdr:nvSpPr>
        <xdr:cNvPr id="4" name="AutoShape 8"/>
        <xdr:cNvSpPr>
          <a:spLocks/>
        </xdr:cNvSpPr>
      </xdr:nvSpPr>
      <xdr:spPr>
        <a:xfrm>
          <a:off x="11896725" y="3448050"/>
          <a:ext cx="504825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114300</xdr:colOff>
      <xdr:row>35</xdr:row>
      <xdr:rowOff>114300</xdr:rowOff>
    </xdr:from>
    <xdr:to>
      <xdr:col>70</xdr:col>
      <xdr:colOff>19050</xdr:colOff>
      <xdr:row>37</xdr:row>
      <xdr:rowOff>19050</xdr:rowOff>
    </xdr:to>
    <xdr:sp>
      <xdr:nvSpPr>
        <xdr:cNvPr id="5" name="AutoShape 9"/>
        <xdr:cNvSpPr>
          <a:spLocks/>
        </xdr:cNvSpPr>
      </xdr:nvSpPr>
      <xdr:spPr>
        <a:xfrm>
          <a:off x="13515975" y="4867275"/>
          <a:ext cx="504825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114300</xdr:colOff>
      <xdr:row>38</xdr:row>
      <xdr:rowOff>123825</xdr:rowOff>
    </xdr:from>
    <xdr:to>
      <xdr:col>78</xdr:col>
      <xdr:colOff>19050</xdr:colOff>
      <xdr:row>40</xdr:row>
      <xdr:rowOff>28575</xdr:rowOff>
    </xdr:to>
    <xdr:sp>
      <xdr:nvSpPr>
        <xdr:cNvPr id="6" name="AutoShape 11"/>
        <xdr:cNvSpPr>
          <a:spLocks/>
        </xdr:cNvSpPr>
      </xdr:nvSpPr>
      <xdr:spPr>
        <a:xfrm>
          <a:off x="15116175" y="5305425"/>
          <a:ext cx="504825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104775</xdr:colOff>
      <xdr:row>7</xdr:row>
      <xdr:rowOff>133350</xdr:rowOff>
    </xdr:from>
    <xdr:to>
      <xdr:col>37</xdr:col>
      <xdr:colOff>9525</xdr:colOff>
      <xdr:row>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934075" y="1190625"/>
          <a:ext cx="41910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10</xdr:row>
      <xdr:rowOff>133350</xdr:rowOff>
    </xdr:from>
    <xdr:to>
      <xdr:col>44</xdr:col>
      <xdr:colOff>0</xdr:colOff>
      <xdr:row>12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124700" y="1638300"/>
          <a:ext cx="41910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85725</xdr:colOff>
      <xdr:row>13</xdr:row>
      <xdr:rowOff>133350</xdr:rowOff>
    </xdr:from>
    <xdr:to>
      <xdr:col>51</xdr:col>
      <xdr:colOff>161925</xdr:colOff>
      <xdr:row>15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8486775" y="2066925"/>
          <a:ext cx="41910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95250</xdr:colOff>
      <xdr:row>25</xdr:row>
      <xdr:rowOff>133350</xdr:rowOff>
    </xdr:from>
    <xdr:to>
      <xdr:col>61</xdr:col>
      <xdr:colOff>0</xdr:colOff>
      <xdr:row>27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10039350" y="3552825"/>
          <a:ext cx="41910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85725</xdr:colOff>
      <xdr:row>28</xdr:row>
      <xdr:rowOff>133350</xdr:rowOff>
    </xdr:from>
    <xdr:to>
      <xdr:col>66</xdr:col>
      <xdr:colOff>161925</xdr:colOff>
      <xdr:row>30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11058525" y="4019550"/>
          <a:ext cx="419100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31</xdr:row>
      <xdr:rowOff>133350</xdr:rowOff>
    </xdr:from>
    <xdr:to>
      <xdr:col>73</xdr:col>
      <xdr:colOff>0</xdr:colOff>
      <xdr:row>33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2096750" y="4505325"/>
          <a:ext cx="419100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35</xdr:row>
      <xdr:rowOff>0</xdr:rowOff>
    </xdr:from>
    <xdr:to>
      <xdr:col>79</xdr:col>
      <xdr:colOff>19050</xdr:colOff>
      <xdr:row>36</xdr:row>
      <xdr:rowOff>28575</xdr:rowOff>
    </xdr:to>
    <xdr:sp>
      <xdr:nvSpPr>
        <xdr:cNvPr id="7" name="AutoShape 8"/>
        <xdr:cNvSpPr>
          <a:spLocks/>
        </xdr:cNvSpPr>
      </xdr:nvSpPr>
      <xdr:spPr>
        <a:xfrm>
          <a:off x="13144500" y="5019675"/>
          <a:ext cx="41910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123825</xdr:colOff>
      <xdr:row>37</xdr:row>
      <xdr:rowOff>133350</xdr:rowOff>
    </xdr:from>
    <xdr:to>
      <xdr:col>85</xdr:col>
      <xdr:colOff>28575</xdr:colOff>
      <xdr:row>39</xdr:row>
      <xdr:rowOff>19050</xdr:rowOff>
    </xdr:to>
    <xdr:sp>
      <xdr:nvSpPr>
        <xdr:cNvPr id="8" name="AutoShape 10"/>
        <xdr:cNvSpPr>
          <a:spLocks/>
        </xdr:cNvSpPr>
      </xdr:nvSpPr>
      <xdr:spPr>
        <a:xfrm>
          <a:off x="14182725" y="5476875"/>
          <a:ext cx="419100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6"/>
  <sheetViews>
    <sheetView zoomScale="75" zoomScaleNormal="75" workbookViewId="0" topLeftCell="A1">
      <selection activeCell="A1" sqref="A1:BU46"/>
    </sheetView>
  </sheetViews>
  <sheetFormatPr defaultColWidth="9.140625" defaultRowHeight="12.75" outlineLevelRow="1"/>
  <cols>
    <col min="1" max="1" width="29.8515625" style="1" customWidth="1"/>
    <col min="2" max="2" width="3.00390625" style="2" customWidth="1"/>
    <col min="3" max="3" width="3.00390625" style="3" customWidth="1"/>
    <col min="4" max="24" width="3.00390625" style="1" customWidth="1"/>
    <col min="25" max="25" width="3.00390625" style="4" customWidth="1"/>
    <col min="26" max="26" width="3.00390625" style="2" customWidth="1"/>
    <col min="27" max="27" width="3.00390625" style="3" customWidth="1"/>
    <col min="28" max="48" width="3.00390625" style="1" customWidth="1"/>
    <col min="49" max="49" width="3.00390625" style="4" customWidth="1"/>
    <col min="50" max="50" width="3.00390625" style="2" customWidth="1"/>
    <col min="51" max="51" width="3.00390625" style="3" customWidth="1"/>
    <col min="52" max="72" width="3.00390625" style="1" customWidth="1"/>
    <col min="73" max="73" width="3.00390625" style="4" customWidth="1"/>
    <col min="74" max="74" width="2.57421875" style="2" customWidth="1"/>
    <col min="75" max="75" width="2.57421875" style="3" customWidth="1"/>
    <col min="76" max="96" width="2.57421875" style="1" customWidth="1"/>
    <col min="97" max="97" width="2.57421875" style="4" customWidth="1"/>
    <col min="98" max="16384" width="9.140625" style="1" customWidth="1"/>
  </cols>
  <sheetData>
    <row r="1" spans="1:97" ht="12.75">
      <c r="A1" s="121"/>
      <c r="B1" s="217">
        <v>2001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>
        <v>2002</v>
      </c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>
        <v>2003</v>
      </c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8"/>
      <c r="BV1" s="214">
        <v>2004</v>
      </c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</row>
    <row r="2" spans="1:97" ht="12.75">
      <c r="A2" s="122"/>
      <c r="B2" s="215" t="s">
        <v>0</v>
      </c>
      <c r="C2" s="214"/>
      <c r="D2" s="215" t="s">
        <v>1</v>
      </c>
      <c r="E2" s="214"/>
      <c r="F2" s="215" t="s">
        <v>2</v>
      </c>
      <c r="G2" s="214"/>
      <c r="H2" s="215" t="s">
        <v>3</v>
      </c>
      <c r="I2" s="214"/>
      <c r="J2" s="215" t="s">
        <v>2</v>
      </c>
      <c r="K2" s="214"/>
      <c r="L2" s="215" t="s">
        <v>0</v>
      </c>
      <c r="M2" s="214"/>
      <c r="N2" s="215" t="s">
        <v>0</v>
      </c>
      <c r="O2" s="214"/>
      <c r="P2" s="215" t="s">
        <v>3</v>
      </c>
      <c r="Q2" s="214"/>
      <c r="R2" s="215" t="s">
        <v>4</v>
      </c>
      <c r="S2" s="214"/>
      <c r="T2" s="215" t="s">
        <v>5</v>
      </c>
      <c r="U2" s="214"/>
      <c r="V2" s="215" t="s">
        <v>6</v>
      </c>
      <c r="W2" s="214"/>
      <c r="X2" s="215" t="s">
        <v>7</v>
      </c>
      <c r="Y2" s="214"/>
      <c r="Z2" s="215" t="s">
        <v>0</v>
      </c>
      <c r="AA2" s="214"/>
      <c r="AB2" s="215" t="s">
        <v>1</v>
      </c>
      <c r="AC2" s="214"/>
      <c r="AD2" s="215" t="s">
        <v>2</v>
      </c>
      <c r="AE2" s="214"/>
      <c r="AF2" s="215" t="s">
        <v>3</v>
      </c>
      <c r="AG2" s="214"/>
      <c r="AH2" s="215" t="s">
        <v>2</v>
      </c>
      <c r="AI2" s="214"/>
      <c r="AJ2" s="215" t="s">
        <v>0</v>
      </c>
      <c r="AK2" s="214"/>
      <c r="AL2" s="215" t="s">
        <v>0</v>
      </c>
      <c r="AM2" s="214"/>
      <c r="AN2" s="215" t="s">
        <v>3</v>
      </c>
      <c r="AO2" s="214"/>
      <c r="AP2" s="215" t="s">
        <v>4</v>
      </c>
      <c r="AQ2" s="214"/>
      <c r="AR2" s="215" t="s">
        <v>5</v>
      </c>
      <c r="AS2" s="214"/>
      <c r="AT2" s="215" t="s">
        <v>6</v>
      </c>
      <c r="AU2" s="214"/>
      <c r="AV2" s="215" t="s">
        <v>7</v>
      </c>
      <c r="AW2" s="214"/>
      <c r="AX2" s="215" t="s">
        <v>0</v>
      </c>
      <c r="AY2" s="214"/>
      <c r="AZ2" s="215" t="s">
        <v>1</v>
      </c>
      <c r="BA2" s="214"/>
      <c r="BB2" s="215" t="s">
        <v>2</v>
      </c>
      <c r="BC2" s="214"/>
      <c r="BD2" s="215" t="s">
        <v>3</v>
      </c>
      <c r="BE2" s="214"/>
      <c r="BF2" s="215" t="s">
        <v>2</v>
      </c>
      <c r="BG2" s="214"/>
      <c r="BH2" s="215" t="s">
        <v>0</v>
      </c>
      <c r="BI2" s="214"/>
      <c r="BJ2" s="215" t="s">
        <v>0</v>
      </c>
      <c r="BK2" s="214"/>
      <c r="BL2" s="215" t="s">
        <v>3</v>
      </c>
      <c r="BM2" s="214"/>
      <c r="BN2" s="215" t="s">
        <v>4</v>
      </c>
      <c r="BO2" s="214"/>
      <c r="BP2" s="215" t="s">
        <v>5</v>
      </c>
      <c r="BQ2" s="214"/>
      <c r="BR2" s="215" t="s">
        <v>6</v>
      </c>
      <c r="BS2" s="214"/>
      <c r="BT2" s="215" t="s">
        <v>7</v>
      </c>
      <c r="BU2" s="216"/>
      <c r="BV2" s="214" t="s">
        <v>0</v>
      </c>
      <c r="BW2" s="213"/>
      <c r="BX2" s="213" t="s">
        <v>1</v>
      </c>
      <c r="BY2" s="213"/>
      <c r="BZ2" s="213" t="s">
        <v>2</v>
      </c>
      <c r="CA2" s="213"/>
      <c r="CB2" s="213" t="s">
        <v>3</v>
      </c>
      <c r="CC2" s="213"/>
      <c r="CD2" s="213" t="s">
        <v>2</v>
      </c>
      <c r="CE2" s="213"/>
      <c r="CF2" s="213" t="s">
        <v>0</v>
      </c>
      <c r="CG2" s="213"/>
      <c r="CH2" s="213" t="s">
        <v>0</v>
      </c>
      <c r="CI2" s="213"/>
      <c r="CJ2" s="213" t="s">
        <v>3</v>
      </c>
      <c r="CK2" s="213"/>
      <c r="CL2" s="213" t="s">
        <v>4</v>
      </c>
      <c r="CM2" s="213"/>
      <c r="CN2" s="213" t="s">
        <v>5</v>
      </c>
      <c r="CO2" s="213"/>
      <c r="CP2" s="213" t="s">
        <v>6</v>
      </c>
      <c r="CQ2" s="213"/>
      <c r="CR2" s="213" t="s">
        <v>7</v>
      </c>
      <c r="CS2" s="213"/>
    </row>
    <row r="3" spans="1:97" s="63" customFormat="1" ht="11.25" customHeight="1" outlineLevel="1">
      <c r="A3" s="123" t="s">
        <v>23</v>
      </c>
      <c r="B3" s="51"/>
      <c r="C3" s="80"/>
      <c r="D3" s="80"/>
      <c r="E3" s="80"/>
      <c r="F3" s="80"/>
      <c r="G3" s="80">
        <v>4</v>
      </c>
      <c r="H3" s="80"/>
      <c r="I3" s="80">
        <v>4</v>
      </c>
      <c r="J3" s="80"/>
      <c r="K3" s="80">
        <v>4</v>
      </c>
      <c r="L3" s="80"/>
      <c r="M3" s="80">
        <v>4</v>
      </c>
      <c r="N3" s="80"/>
      <c r="O3" s="80">
        <v>5</v>
      </c>
      <c r="P3" s="80"/>
      <c r="Q3" s="80">
        <v>5</v>
      </c>
      <c r="R3" s="80"/>
      <c r="S3" s="80">
        <v>5</v>
      </c>
      <c r="T3" s="80"/>
      <c r="U3" s="80">
        <v>5</v>
      </c>
      <c r="V3" s="80"/>
      <c r="W3" s="80">
        <v>5</v>
      </c>
      <c r="X3" s="80"/>
      <c r="Y3" s="80">
        <v>4</v>
      </c>
      <c r="Z3" s="80"/>
      <c r="AA3" s="80">
        <v>5</v>
      </c>
      <c r="AB3" s="80"/>
      <c r="AC3" s="80">
        <v>5</v>
      </c>
      <c r="AD3" s="80"/>
      <c r="AE3" s="80">
        <v>5</v>
      </c>
      <c r="AF3" s="80"/>
      <c r="AG3" s="80">
        <v>5</v>
      </c>
      <c r="AH3" s="80"/>
      <c r="AI3" s="80">
        <v>5</v>
      </c>
      <c r="AJ3" s="80"/>
      <c r="AK3" s="80">
        <v>5</v>
      </c>
      <c r="AL3" s="80"/>
      <c r="AM3" s="80">
        <v>5</v>
      </c>
      <c r="AN3" s="80"/>
      <c r="AO3" s="80">
        <v>5</v>
      </c>
      <c r="AP3" s="80"/>
      <c r="AQ3" s="80">
        <v>5</v>
      </c>
      <c r="AR3" s="80"/>
      <c r="AS3" s="80">
        <v>5</v>
      </c>
      <c r="AT3" s="80"/>
      <c r="AU3" s="80">
        <v>5</v>
      </c>
      <c r="AV3" s="80"/>
      <c r="AW3" s="80">
        <v>4</v>
      </c>
      <c r="AX3" s="80"/>
      <c r="AY3" s="80">
        <v>6</v>
      </c>
      <c r="AZ3" s="80"/>
      <c r="BA3" s="80">
        <v>6</v>
      </c>
      <c r="BB3" s="80"/>
      <c r="BC3" s="81">
        <v>6</v>
      </c>
      <c r="BD3" s="25"/>
      <c r="BE3" s="25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97"/>
      <c r="BV3" s="61"/>
      <c r="BW3" s="61"/>
      <c r="BX3" s="61"/>
      <c r="BY3" s="61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7"/>
    </row>
    <row r="4" spans="1:97" s="87" customFormat="1" ht="21.75" customHeight="1" outlineLevel="1">
      <c r="A4" s="124" t="s">
        <v>24</v>
      </c>
      <c r="B4" s="83"/>
      <c r="C4" s="84"/>
      <c r="D4" s="84"/>
      <c r="E4" s="84"/>
      <c r="F4" s="84"/>
      <c r="G4" s="88">
        <v>30</v>
      </c>
      <c r="H4" s="88">
        <f>G4+2</f>
        <v>32</v>
      </c>
      <c r="I4" s="88">
        <f>G4+I3</f>
        <v>34</v>
      </c>
      <c r="J4" s="88">
        <f>I4+2</f>
        <v>36</v>
      </c>
      <c r="K4" s="88">
        <f>I4+K3</f>
        <v>38</v>
      </c>
      <c r="L4" s="88">
        <f>K4+2</f>
        <v>40</v>
      </c>
      <c r="M4" s="88">
        <f>K4+M3</f>
        <v>42</v>
      </c>
      <c r="N4" s="88">
        <f>M4+2</f>
        <v>44</v>
      </c>
      <c r="O4" s="88">
        <f>M4+O3</f>
        <v>47</v>
      </c>
      <c r="P4" s="88">
        <f>O4+2</f>
        <v>49</v>
      </c>
      <c r="Q4" s="88">
        <f>O4+Q3</f>
        <v>52</v>
      </c>
      <c r="R4" s="88">
        <f>Q4+2</f>
        <v>54</v>
      </c>
      <c r="S4" s="88">
        <f>Q4+S3</f>
        <v>57</v>
      </c>
      <c r="T4" s="88">
        <f>S4+2</f>
        <v>59</v>
      </c>
      <c r="U4" s="88">
        <f>S4+U3</f>
        <v>62</v>
      </c>
      <c r="V4" s="88">
        <f>U4+2</f>
        <v>64</v>
      </c>
      <c r="W4" s="88">
        <f>U4+W3</f>
        <v>67</v>
      </c>
      <c r="X4" s="88">
        <f>W4+2</f>
        <v>69</v>
      </c>
      <c r="Y4" s="88">
        <f>W4+Y3</f>
        <v>71</v>
      </c>
      <c r="Z4" s="96">
        <f>Y4+2</f>
        <v>73</v>
      </c>
      <c r="AA4" s="88">
        <f>Y4+AA3</f>
        <v>76</v>
      </c>
      <c r="AB4" s="88">
        <f>AA4+2</f>
        <v>78</v>
      </c>
      <c r="AC4" s="88">
        <f>AA4+AC3</f>
        <v>81</v>
      </c>
      <c r="AD4" s="88">
        <f>AC4+2</f>
        <v>83</v>
      </c>
      <c r="AE4" s="88">
        <f>AC4+AE3</f>
        <v>86</v>
      </c>
      <c r="AF4" s="88">
        <f>AE4+2</f>
        <v>88</v>
      </c>
      <c r="AG4" s="88">
        <f>AE4+AG3</f>
        <v>91</v>
      </c>
      <c r="AH4" s="88">
        <f>AG4+2</f>
        <v>93</v>
      </c>
      <c r="AI4" s="88">
        <f>AG4+AI3</f>
        <v>96</v>
      </c>
      <c r="AJ4" s="88">
        <f>AI4+2</f>
        <v>98</v>
      </c>
      <c r="AK4" s="88">
        <f>AI4+AK3</f>
        <v>101</v>
      </c>
      <c r="AL4" s="88">
        <f>AK4+2</f>
        <v>103</v>
      </c>
      <c r="AM4" s="88">
        <f>AK4+AM3</f>
        <v>106</v>
      </c>
      <c r="AN4" s="88">
        <f>AM4+2</f>
        <v>108</v>
      </c>
      <c r="AO4" s="88">
        <f>AM4+AO3</f>
        <v>111</v>
      </c>
      <c r="AP4" s="88">
        <f>AO4+2</f>
        <v>113</v>
      </c>
      <c r="AQ4" s="88">
        <f>AO4+AQ3</f>
        <v>116</v>
      </c>
      <c r="AR4" s="88">
        <f>AQ4+3</f>
        <v>119</v>
      </c>
      <c r="AS4" s="88">
        <f>AQ4+AS3</f>
        <v>121</v>
      </c>
      <c r="AT4" s="88">
        <f>AS4+3</f>
        <v>124</v>
      </c>
      <c r="AU4" s="88">
        <f>AS4+AU3</f>
        <v>126</v>
      </c>
      <c r="AV4" s="88">
        <f>AU4+3</f>
        <v>129</v>
      </c>
      <c r="AW4" s="88">
        <f>AU4+AW3</f>
        <v>130</v>
      </c>
      <c r="AX4" s="96">
        <f>AW4+3</f>
        <v>133</v>
      </c>
      <c r="AY4" s="88">
        <f>AW4+AY3</f>
        <v>136</v>
      </c>
      <c r="AZ4" s="88">
        <f>AY4+3</f>
        <v>139</v>
      </c>
      <c r="BA4" s="88">
        <f>AY4+BA3</f>
        <v>142</v>
      </c>
      <c r="BB4" s="88">
        <f>BA4+3</f>
        <v>145</v>
      </c>
      <c r="BC4" s="88">
        <f>BA4+BC3</f>
        <v>148</v>
      </c>
      <c r="BD4" s="88"/>
      <c r="BE4" s="88"/>
      <c r="BF4" s="88"/>
      <c r="BG4" s="88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98"/>
      <c r="BV4" s="84"/>
      <c r="BW4" s="84"/>
      <c r="BX4" s="84"/>
      <c r="BY4" s="84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6"/>
    </row>
    <row r="5" spans="1:97" s="63" customFormat="1" ht="11.25" customHeight="1" outlineLevel="1">
      <c r="A5" s="123" t="s">
        <v>25</v>
      </c>
      <c r="B5" s="89">
        <v>2</v>
      </c>
      <c r="C5" s="61"/>
      <c r="D5" s="61"/>
      <c r="E5" s="61"/>
      <c r="F5" s="61"/>
      <c r="G5" s="61"/>
      <c r="H5" s="61"/>
      <c r="I5" s="82">
        <v>10</v>
      </c>
      <c r="J5" s="61"/>
      <c r="K5" s="61"/>
      <c r="L5" s="61"/>
      <c r="M5" s="61"/>
      <c r="N5" s="61"/>
      <c r="O5" s="82">
        <v>20</v>
      </c>
      <c r="P5" s="61"/>
      <c r="Q5" s="61"/>
      <c r="R5" s="61"/>
      <c r="S5" s="61"/>
      <c r="T5" s="61"/>
      <c r="U5" s="82">
        <v>10</v>
      </c>
      <c r="V5" s="61"/>
      <c r="W5" s="61"/>
      <c r="X5" s="61"/>
      <c r="Y5" s="61"/>
      <c r="Z5" s="89">
        <v>10</v>
      </c>
      <c r="AA5" s="61"/>
      <c r="AB5" s="61"/>
      <c r="AC5" s="82">
        <v>10</v>
      </c>
      <c r="AD5" s="61"/>
      <c r="AE5" s="61"/>
      <c r="AF5" s="82">
        <v>10</v>
      </c>
      <c r="AG5" s="61"/>
      <c r="AH5" s="61"/>
      <c r="AI5" s="82">
        <v>10</v>
      </c>
      <c r="AJ5" s="61"/>
      <c r="AK5" s="61"/>
      <c r="AL5" s="82">
        <v>10</v>
      </c>
      <c r="AM5" s="61"/>
      <c r="AN5" s="61"/>
      <c r="AO5" s="82">
        <v>10</v>
      </c>
      <c r="AP5" s="61"/>
      <c r="AQ5" s="61"/>
      <c r="AR5" s="82">
        <v>10</v>
      </c>
      <c r="AS5" s="61"/>
      <c r="AT5" s="61"/>
      <c r="AU5" s="82">
        <v>10</v>
      </c>
      <c r="AV5" s="61"/>
      <c r="AW5" s="61"/>
      <c r="AX5" s="89">
        <v>10</v>
      </c>
      <c r="AY5" s="61"/>
      <c r="AZ5" s="61"/>
      <c r="BA5" s="82">
        <v>10</v>
      </c>
      <c r="BB5" s="61"/>
      <c r="BC5" s="82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97"/>
      <c r="BV5" s="61"/>
      <c r="BW5" s="61"/>
      <c r="BX5" s="61"/>
      <c r="BY5" s="61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7"/>
    </row>
    <row r="6" spans="1:97" s="63" customFormat="1" ht="11.25" customHeight="1" outlineLevel="1">
      <c r="A6" s="123" t="s">
        <v>26</v>
      </c>
      <c r="B6" s="60"/>
      <c r="C6" s="61"/>
      <c r="D6" s="61"/>
      <c r="E6" s="61"/>
      <c r="F6" s="61"/>
      <c r="G6" s="61"/>
      <c r="H6" s="61"/>
      <c r="I6" s="61">
        <f>I4-SUM($B$5:I5)</f>
        <v>22</v>
      </c>
      <c r="J6" s="61">
        <f>I6+2</f>
        <v>24</v>
      </c>
      <c r="K6" s="61">
        <f>I6+K3</f>
        <v>26</v>
      </c>
      <c r="L6" s="61">
        <f>K6+2</f>
        <v>28</v>
      </c>
      <c r="M6" s="61">
        <f>K6+M3</f>
        <v>30</v>
      </c>
      <c r="N6" s="61">
        <v>33</v>
      </c>
      <c r="O6" s="61">
        <f>O4-SUM($B$5:O5)</f>
        <v>15</v>
      </c>
      <c r="P6" s="61">
        <f>O6+2</f>
        <v>17</v>
      </c>
      <c r="Q6" s="61">
        <f>O6+Q3</f>
        <v>20</v>
      </c>
      <c r="R6" s="61">
        <f>Q6+2</f>
        <v>22</v>
      </c>
      <c r="S6" s="61">
        <f>Q6+S3</f>
        <v>25</v>
      </c>
      <c r="T6" s="61">
        <v>26</v>
      </c>
      <c r="U6" s="61">
        <f>U4-SUM($B$5:U5)</f>
        <v>20</v>
      </c>
      <c r="V6" s="61">
        <f>U6+2</f>
        <v>22</v>
      </c>
      <c r="W6" s="61">
        <f>U6+W3</f>
        <v>25</v>
      </c>
      <c r="X6" s="61">
        <f>W6+2</f>
        <v>27</v>
      </c>
      <c r="Y6" s="61">
        <f>W6+Y3</f>
        <v>29</v>
      </c>
      <c r="Z6" s="60">
        <f>Z4-SUM($B$5:Z5)</f>
        <v>21</v>
      </c>
      <c r="AA6" s="61">
        <f>Z6+2</f>
        <v>23</v>
      </c>
      <c r="AB6" s="61">
        <f>Z6+AB3</f>
        <v>21</v>
      </c>
      <c r="AC6" s="61">
        <f>AC4-SUM($B$5:AC5)</f>
        <v>19</v>
      </c>
      <c r="AD6" s="61">
        <f>AC6+2</f>
        <v>21</v>
      </c>
      <c r="AE6" s="61">
        <f>AC6+AE3</f>
        <v>24</v>
      </c>
      <c r="AF6" s="61">
        <f>AF4-SUM($B$5:AF5)</f>
        <v>16</v>
      </c>
      <c r="AG6" s="61">
        <f>AF6+2</f>
        <v>18</v>
      </c>
      <c r="AH6" s="61">
        <f>AF6+AH3</f>
        <v>16</v>
      </c>
      <c r="AI6" s="61">
        <f>AI4-SUM($B$5:AI5)</f>
        <v>14</v>
      </c>
      <c r="AJ6" s="61">
        <f>AI6+2</f>
        <v>16</v>
      </c>
      <c r="AK6" s="61">
        <f>AI6+AK3</f>
        <v>19</v>
      </c>
      <c r="AL6" s="61">
        <f>AL4-SUM($B$5:AL5)</f>
        <v>11</v>
      </c>
      <c r="AM6" s="61">
        <f>AL6+2</f>
        <v>13</v>
      </c>
      <c r="AN6" s="61">
        <f>AL6+AN3</f>
        <v>11</v>
      </c>
      <c r="AO6" s="61">
        <f>AO4-SUM($B$5:AO5)</f>
        <v>9</v>
      </c>
      <c r="AP6" s="61">
        <f>AO6+2</f>
        <v>11</v>
      </c>
      <c r="AQ6" s="61">
        <f>AO6+AQ3</f>
        <v>14</v>
      </c>
      <c r="AR6" s="61">
        <f>AR4-SUM($B$5:AR5)</f>
        <v>7</v>
      </c>
      <c r="AS6" s="61">
        <f>AR6+2</f>
        <v>9</v>
      </c>
      <c r="AT6" s="61">
        <f>AR6+AT3</f>
        <v>7</v>
      </c>
      <c r="AU6" s="61">
        <f>AU4-SUM($B$5:AU5)</f>
        <v>4</v>
      </c>
      <c r="AV6" s="61">
        <v>7</v>
      </c>
      <c r="AW6" s="61">
        <f>AU6+AW3</f>
        <v>8</v>
      </c>
      <c r="AX6" s="60">
        <f>AX4-SUM($B$5:AX5)</f>
        <v>1</v>
      </c>
      <c r="AY6" s="61">
        <v>4</v>
      </c>
      <c r="AZ6" s="61">
        <v>7</v>
      </c>
      <c r="BA6" s="61">
        <f>BA4-SUM($B$5:BA5)</f>
        <v>0</v>
      </c>
      <c r="BB6" s="61">
        <v>3</v>
      </c>
      <c r="BC6" s="61">
        <f>BC4-SUM($B$5:BC5)</f>
        <v>0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97"/>
      <c r="BV6" s="61"/>
      <c r="BW6" s="61"/>
      <c r="BX6" s="61"/>
      <c r="BY6" s="61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7"/>
    </row>
    <row r="7" spans="1:97" s="28" customFormat="1" ht="11.25" customHeight="1">
      <c r="A7" s="125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7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7"/>
      <c r="AX7" s="24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46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7"/>
    </row>
    <row r="8" spans="1:97" s="63" customFormat="1" ht="11.25" customHeight="1">
      <c r="A8" s="123" t="s">
        <v>29</v>
      </c>
      <c r="B8" s="60"/>
      <c r="C8" s="61"/>
      <c r="D8" s="61"/>
      <c r="E8" s="61"/>
      <c r="F8" s="61"/>
      <c r="G8" s="61"/>
      <c r="H8" s="61"/>
      <c r="I8" s="61"/>
      <c r="J8" s="77"/>
      <c r="K8" s="78"/>
      <c r="L8" s="78"/>
      <c r="M8" s="31"/>
      <c r="N8" s="31"/>
      <c r="O8" s="31"/>
      <c r="P8" s="67"/>
      <c r="Q8" s="67"/>
      <c r="R8" s="67"/>
      <c r="S8" s="79"/>
      <c r="T8" s="61"/>
      <c r="U8" s="61"/>
      <c r="V8" s="61"/>
      <c r="W8" s="61"/>
      <c r="X8" s="61"/>
      <c r="Y8" s="62"/>
      <c r="Z8" s="60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2"/>
      <c r="AX8" s="60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97"/>
      <c r="BV8" s="61"/>
      <c r="BW8" s="61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7"/>
    </row>
    <row r="9" spans="1:97" s="28" customFormat="1" ht="11.25" customHeight="1">
      <c r="A9" s="125"/>
      <c r="B9" s="60"/>
      <c r="C9" s="25"/>
      <c r="D9" s="25"/>
      <c r="E9" s="25"/>
      <c r="F9" s="25"/>
      <c r="G9" s="25"/>
      <c r="H9" s="25"/>
      <c r="I9" s="25"/>
      <c r="J9" s="25"/>
      <c r="K9" s="25"/>
      <c r="L9" s="25"/>
      <c r="M9" s="56"/>
      <c r="N9" s="56"/>
      <c r="O9" s="56"/>
      <c r="P9" s="25"/>
      <c r="Q9" s="25"/>
      <c r="R9" s="25"/>
      <c r="S9" s="25"/>
      <c r="T9" s="25"/>
      <c r="U9" s="25"/>
      <c r="V9" s="25"/>
      <c r="W9" s="25"/>
      <c r="X9" s="25"/>
      <c r="Y9" s="27"/>
      <c r="Z9" s="24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7"/>
      <c r="AX9" s="24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46"/>
      <c r="BV9" s="25"/>
      <c r="BW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7"/>
    </row>
    <row r="10" spans="1:97" s="63" customFormat="1" ht="11.25" customHeight="1">
      <c r="A10" s="126" t="s">
        <v>20</v>
      </c>
      <c r="B10" s="60"/>
      <c r="C10" s="61"/>
      <c r="D10" s="61"/>
      <c r="E10" s="61"/>
      <c r="F10" s="61"/>
      <c r="G10" s="61"/>
      <c r="H10" s="61"/>
      <c r="I10" s="61"/>
      <c r="J10" s="99">
        <v>5</v>
      </c>
      <c r="K10" s="64"/>
      <c r="L10" s="65"/>
      <c r="M10" s="65"/>
      <c r="N10" s="65"/>
      <c r="O10" s="65"/>
      <c r="P10" s="66"/>
      <c r="Q10" s="67"/>
      <c r="R10" s="67"/>
      <c r="S10" s="67"/>
      <c r="T10" s="68"/>
      <c r="U10" s="68"/>
      <c r="V10" s="69"/>
      <c r="W10" s="58">
        <v>5</v>
      </c>
      <c r="X10" s="58"/>
      <c r="Y10" s="94"/>
      <c r="Z10" s="90">
        <v>10</v>
      </c>
      <c r="AA10" s="61"/>
      <c r="AB10" s="61"/>
      <c r="AC10" s="61"/>
      <c r="AD10" s="61"/>
      <c r="AE10" s="61"/>
      <c r="AF10" s="61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61"/>
      <c r="AS10" s="61"/>
      <c r="AT10" s="61"/>
      <c r="AU10" s="61"/>
      <c r="AV10" s="61"/>
      <c r="AW10" s="62"/>
      <c r="AX10" s="60"/>
      <c r="AY10" s="61"/>
      <c r="AZ10" s="61"/>
      <c r="BA10" s="61"/>
      <c r="BB10" s="61"/>
      <c r="BC10" s="61"/>
      <c r="BD10" s="61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61"/>
      <c r="BQ10" s="61"/>
      <c r="BR10" s="61"/>
      <c r="BS10" s="61"/>
      <c r="BT10" s="61"/>
      <c r="BU10" s="97"/>
      <c r="BV10" s="61"/>
      <c r="BW10" s="61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7"/>
    </row>
    <row r="11" spans="1:97" s="63" customFormat="1" ht="11.25" customHeight="1">
      <c r="A11" s="126" t="s">
        <v>22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2"/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2"/>
      <c r="AX11" s="60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97"/>
      <c r="BV11" s="61"/>
      <c r="BW11" s="61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7"/>
    </row>
    <row r="12" spans="1:97" s="63" customFormat="1" ht="11.25" customHeight="1">
      <c r="A12" s="127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99">
        <v>10</v>
      </c>
      <c r="Q12" s="70"/>
      <c r="R12" s="71"/>
      <c r="S12" s="71"/>
      <c r="T12" s="71"/>
      <c r="U12" s="71"/>
      <c r="V12" s="72"/>
      <c r="W12" s="73"/>
      <c r="X12" s="68"/>
      <c r="Y12" s="68"/>
      <c r="Z12" s="68"/>
      <c r="AA12" s="68"/>
      <c r="AB12" s="69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2"/>
      <c r="AX12" s="60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97"/>
      <c r="BV12" s="61"/>
      <c r="BW12" s="61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74"/>
      <c r="CK12" s="74"/>
      <c r="CL12" s="74"/>
      <c r="CM12" s="74"/>
      <c r="CN12" s="74"/>
      <c r="CO12" s="74"/>
      <c r="CP12" s="25"/>
      <c r="CQ12" s="25"/>
      <c r="CR12" s="25"/>
      <c r="CS12" s="27"/>
    </row>
    <row r="13" spans="1:97" s="63" customFormat="1" ht="11.25" customHeight="1">
      <c r="A13" s="127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60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2"/>
      <c r="AX13" s="60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97"/>
      <c r="BV13" s="61"/>
      <c r="BW13" s="61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7"/>
    </row>
    <row r="14" spans="1:97" s="63" customFormat="1" ht="11.25" customHeight="1">
      <c r="A14" s="127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99">
        <v>5</v>
      </c>
      <c r="W14" s="70"/>
      <c r="X14" s="71"/>
      <c r="Y14" s="71"/>
      <c r="Z14" s="71"/>
      <c r="AA14" s="71"/>
      <c r="AB14" s="72"/>
      <c r="AC14" s="73"/>
      <c r="AD14" s="68"/>
      <c r="AE14" s="69"/>
      <c r="AF14" s="58">
        <v>15</v>
      </c>
      <c r="AG14" s="58"/>
      <c r="AH14" s="58"/>
      <c r="AI14" s="90">
        <v>30</v>
      </c>
      <c r="AJ14" s="100"/>
      <c r="AK14" s="100"/>
      <c r="AL14" s="100"/>
      <c r="AM14" s="100"/>
      <c r="AN14" s="100"/>
      <c r="AO14" s="61"/>
      <c r="AP14" s="61"/>
      <c r="AQ14" s="61"/>
      <c r="AR14" s="61"/>
      <c r="AS14" s="61"/>
      <c r="AT14" s="61"/>
      <c r="AU14" s="61"/>
      <c r="AV14" s="61"/>
      <c r="AW14" s="62"/>
      <c r="AX14" s="60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97"/>
      <c r="BV14" s="61"/>
      <c r="BW14" s="61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74"/>
      <c r="CQ14" s="74"/>
      <c r="CR14" s="74"/>
      <c r="CS14" s="75"/>
    </row>
    <row r="15" spans="1:97" s="63" customFormat="1" ht="11.25" customHeight="1">
      <c r="A15" s="127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  <c r="Z15" s="60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2"/>
      <c r="AX15" s="60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97"/>
      <c r="BV15" s="61"/>
      <c r="BW15" s="61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7"/>
    </row>
    <row r="16" spans="1:97" s="63" customFormat="1" ht="11.25" customHeight="1">
      <c r="A16" s="127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  <c r="Z16" s="60"/>
      <c r="AA16" s="99">
        <v>5</v>
      </c>
      <c r="AB16" s="70"/>
      <c r="AC16" s="71"/>
      <c r="AD16" s="71"/>
      <c r="AE16" s="71"/>
      <c r="AF16" s="71"/>
      <c r="AG16" s="72"/>
      <c r="AH16" s="73"/>
      <c r="AI16" s="68"/>
      <c r="AJ16" s="69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2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97"/>
      <c r="BV16" s="61"/>
      <c r="BW16" s="61"/>
      <c r="CS16" s="62"/>
    </row>
    <row r="17" spans="1:97" s="63" customFormat="1" ht="11.25" customHeight="1">
      <c r="A17" s="127"/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  <c r="Z17" s="60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2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97"/>
      <c r="BV17" s="61"/>
      <c r="BW17" s="61"/>
      <c r="CS17" s="62"/>
    </row>
    <row r="18" spans="1:97" s="63" customFormat="1" ht="11.25" customHeight="1">
      <c r="A18" s="127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2"/>
      <c r="Z18" s="60"/>
      <c r="AA18" s="61"/>
      <c r="AB18" s="61"/>
      <c r="AC18" s="61"/>
      <c r="AD18" s="99">
        <v>5</v>
      </c>
      <c r="AE18" s="70"/>
      <c r="AF18" s="71"/>
      <c r="AG18" s="71"/>
      <c r="AH18" s="71"/>
      <c r="AI18" s="71"/>
      <c r="AJ18" s="72"/>
      <c r="AK18" s="73"/>
      <c r="AL18" s="68"/>
      <c r="AM18" s="69"/>
      <c r="AN18" s="61"/>
      <c r="AO18" s="61"/>
      <c r="AP18" s="61"/>
      <c r="AQ18" s="61"/>
      <c r="AR18" s="61"/>
      <c r="AS18" s="61"/>
      <c r="AT18" s="61"/>
      <c r="AU18" s="61"/>
      <c r="AV18" s="61"/>
      <c r="AW18" s="62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97"/>
      <c r="BV18" s="61"/>
      <c r="BW18" s="61"/>
      <c r="CS18" s="62"/>
    </row>
    <row r="19" spans="1:97" s="63" customFormat="1" ht="11.25" customHeight="1">
      <c r="A19" s="127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2"/>
      <c r="Z19" s="60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2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97"/>
      <c r="BV19" s="61"/>
      <c r="BW19" s="61"/>
      <c r="CS19" s="62"/>
    </row>
    <row r="20" spans="1:97" s="63" customFormat="1" ht="11.25" customHeight="1">
      <c r="A20" s="127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2"/>
      <c r="Z20" s="60"/>
      <c r="AA20" s="61"/>
      <c r="AB20" s="61"/>
      <c r="AC20" s="61"/>
      <c r="AD20" s="61"/>
      <c r="AE20" s="61"/>
      <c r="AF20" s="61"/>
      <c r="AG20" s="99">
        <v>5</v>
      </c>
      <c r="AH20" s="70"/>
      <c r="AI20" s="71"/>
      <c r="AJ20" s="71"/>
      <c r="AK20" s="71"/>
      <c r="AL20" s="71"/>
      <c r="AM20" s="72"/>
      <c r="AN20" s="73"/>
      <c r="AO20" s="68"/>
      <c r="AP20" s="69"/>
      <c r="AQ20" s="58">
        <v>15</v>
      </c>
      <c r="AR20" s="58"/>
      <c r="AS20" s="58"/>
      <c r="AT20" s="90">
        <v>30</v>
      </c>
      <c r="AU20" s="61"/>
      <c r="AV20" s="61"/>
      <c r="AW20" s="62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97"/>
      <c r="BV20" s="61"/>
      <c r="BW20" s="61"/>
      <c r="CS20" s="62"/>
    </row>
    <row r="21" spans="1:97" s="63" customFormat="1" ht="11.25" customHeight="1">
      <c r="A21" s="127"/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60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97"/>
      <c r="BV21" s="61"/>
      <c r="BW21" s="61"/>
      <c r="CS21" s="62"/>
    </row>
    <row r="22" spans="1:97" s="63" customFormat="1" ht="11.25" customHeight="1">
      <c r="A22" s="127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2"/>
      <c r="Z22" s="60"/>
      <c r="AA22" s="61"/>
      <c r="AB22" s="61"/>
      <c r="AC22" s="61"/>
      <c r="AD22" s="61"/>
      <c r="AE22" s="61"/>
      <c r="AF22" s="61"/>
      <c r="AG22" s="61"/>
      <c r="AH22" s="61"/>
      <c r="AI22" s="61"/>
      <c r="AJ22" s="99">
        <v>5</v>
      </c>
      <c r="AK22" s="70"/>
      <c r="AL22" s="71"/>
      <c r="AM22" s="71"/>
      <c r="AN22" s="71"/>
      <c r="AO22" s="71"/>
      <c r="AP22" s="72"/>
      <c r="AQ22" s="73"/>
      <c r="AR22" s="68"/>
      <c r="AS22" s="69"/>
      <c r="AT22" s="58">
        <v>5</v>
      </c>
      <c r="AU22" s="90">
        <v>10</v>
      </c>
      <c r="AV22" s="61"/>
      <c r="AW22" s="62"/>
      <c r="AX22" s="61"/>
      <c r="AY22" s="25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97"/>
      <c r="BV22" s="61"/>
      <c r="BW22" s="61"/>
      <c r="CS22" s="62"/>
    </row>
    <row r="23" spans="1:97" s="63" customFormat="1" ht="11.25" customHeight="1">
      <c r="A23" s="127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2"/>
      <c r="Z23" s="60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2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97"/>
      <c r="BV23" s="61"/>
      <c r="BW23" s="61"/>
      <c r="CS23" s="62"/>
    </row>
    <row r="24" spans="1:97" s="63" customFormat="1" ht="11.25" customHeight="1">
      <c r="A24" s="127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2"/>
      <c r="Z24" s="60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99">
        <v>5</v>
      </c>
      <c r="AN24" s="70"/>
      <c r="AO24" s="71"/>
      <c r="AP24" s="71"/>
      <c r="AQ24" s="71"/>
      <c r="AR24" s="71"/>
      <c r="AS24" s="72"/>
      <c r="AT24" s="73"/>
      <c r="AU24" s="68"/>
      <c r="AV24" s="69"/>
      <c r="AW24" s="62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97"/>
      <c r="BV24" s="61"/>
      <c r="BW24" s="61"/>
      <c r="CS24" s="62"/>
    </row>
    <row r="25" spans="1:97" s="63" customFormat="1" ht="11.25" customHeight="1">
      <c r="A25" s="127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2"/>
      <c r="Z25" s="60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6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97"/>
      <c r="BV25" s="61"/>
      <c r="BW25" s="61"/>
      <c r="CS25" s="62"/>
    </row>
    <row r="26" spans="1:97" s="63" customFormat="1" ht="11.25" customHeight="1">
      <c r="A26" s="127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2"/>
      <c r="Z26" s="60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99">
        <v>5</v>
      </c>
      <c r="AQ26" s="70"/>
      <c r="AR26" s="71"/>
      <c r="AS26" s="71"/>
      <c r="AT26" s="71"/>
      <c r="AU26" s="71"/>
      <c r="AV26" s="72"/>
      <c r="AW26" s="73"/>
      <c r="AX26" s="68"/>
      <c r="AY26" s="69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97"/>
      <c r="BV26" s="61"/>
      <c r="BW26" s="61"/>
      <c r="CS26" s="62"/>
    </row>
    <row r="27" spans="1:97" s="63" customFormat="1" ht="11.25" customHeight="1">
      <c r="A27" s="127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2"/>
      <c r="Z27" s="60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92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97"/>
      <c r="BV27" s="61"/>
      <c r="BW27" s="61"/>
      <c r="CS27" s="62"/>
    </row>
    <row r="28" spans="1:97" s="63" customFormat="1" ht="11.25" customHeight="1">
      <c r="A28" s="127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2"/>
      <c r="Z28" s="60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99">
        <v>5</v>
      </c>
      <c r="AT28" s="70"/>
      <c r="AU28" s="71"/>
      <c r="AV28" s="71"/>
      <c r="AW28" s="71"/>
      <c r="AX28" s="71"/>
      <c r="AY28" s="72"/>
      <c r="AZ28" s="73"/>
      <c r="BA28" s="68"/>
      <c r="BB28" s="69"/>
      <c r="BC28" s="58">
        <v>15</v>
      </c>
      <c r="BD28" s="58"/>
      <c r="BE28" s="58"/>
      <c r="BF28" s="91" t="s">
        <v>27</v>
      </c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97"/>
      <c r="BV28" s="61"/>
      <c r="BW28" s="61"/>
      <c r="CS28" s="62"/>
    </row>
    <row r="29" spans="1:97" s="63" customFormat="1" ht="11.25" customHeight="1">
      <c r="A29" s="127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2"/>
      <c r="Z29" s="60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92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97"/>
      <c r="BV29" s="61"/>
      <c r="BW29" s="61"/>
      <c r="CS29" s="62"/>
    </row>
    <row r="30" spans="1:97" s="63" customFormat="1" ht="11.25" customHeight="1">
      <c r="A30" s="127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2"/>
      <c r="Z30" s="60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99">
        <v>5</v>
      </c>
      <c r="AW30" s="70"/>
      <c r="AX30" s="71"/>
      <c r="AY30" s="71"/>
      <c r="AZ30" s="71"/>
      <c r="BA30" s="71"/>
      <c r="BB30" s="72"/>
      <c r="BC30" s="73"/>
      <c r="BD30" s="68"/>
      <c r="BE30" s="69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97"/>
      <c r="BV30" s="61"/>
      <c r="BW30" s="61"/>
      <c r="CS30" s="62"/>
    </row>
    <row r="31" spans="1:97" s="63" customFormat="1" ht="11.25" customHeight="1">
      <c r="A31" s="127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60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93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97"/>
      <c r="BV31" s="61"/>
      <c r="BW31" s="61"/>
      <c r="CS31" s="62"/>
    </row>
    <row r="32" spans="1:97" s="63" customFormat="1" ht="11.25" customHeight="1">
      <c r="A32" s="127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2"/>
      <c r="Z32" s="60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2"/>
      <c r="AX32" s="61"/>
      <c r="AY32" s="99">
        <v>5</v>
      </c>
      <c r="AZ32" s="70"/>
      <c r="BA32" s="71"/>
      <c r="BB32" s="71"/>
      <c r="BC32" s="71"/>
      <c r="BD32" s="71"/>
      <c r="BE32" s="72"/>
      <c r="BF32" s="73"/>
      <c r="BG32" s="68"/>
      <c r="BH32" s="69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97"/>
      <c r="BV32" s="61"/>
      <c r="BW32" s="61"/>
      <c r="CS32" s="62"/>
    </row>
    <row r="33" spans="1:97" s="63" customFormat="1" ht="11.25" customHeight="1">
      <c r="A33" s="127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2"/>
      <c r="Z33" s="60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2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97"/>
      <c r="BV33" s="61"/>
      <c r="BW33" s="61"/>
      <c r="CS33" s="62"/>
    </row>
    <row r="34" spans="1:97" s="63" customFormat="1" ht="11.25" customHeight="1">
      <c r="A34" s="127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2"/>
      <c r="Z34" s="60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2"/>
      <c r="AX34" s="61"/>
      <c r="AY34" s="61"/>
      <c r="AZ34" s="61"/>
      <c r="BA34" s="61"/>
      <c r="BB34" s="99">
        <v>5</v>
      </c>
      <c r="BC34" s="70"/>
      <c r="BD34" s="71"/>
      <c r="BE34" s="71"/>
      <c r="BF34" s="71"/>
      <c r="BG34" s="71"/>
      <c r="BH34" s="72"/>
      <c r="BI34" s="73"/>
      <c r="BJ34" s="69"/>
      <c r="BK34" s="95">
        <v>15</v>
      </c>
      <c r="BL34" s="58"/>
      <c r="BM34" s="94"/>
      <c r="BN34" s="91" t="s">
        <v>27</v>
      </c>
      <c r="BO34" s="61"/>
      <c r="BP34" s="61"/>
      <c r="BQ34" s="61"/>
      <c r="BR34" s="61"/>
      <c r="BS34" s="61"/>
      <c r="BT34" s="61"/>
      <c r="BU34" s="97"/>
      <c r="CS34" s="62"/>
    </row>
    <row r="35" spans="1:97" s="63" customFormat="1" ht="11.25" customHeight="1">
      <c r="A35" s="127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2"/>
      <c r="Z35" s="60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2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97"/>
      <c r="CS35" s="62"/>
    </row>
    <row r="36" spans="1:97" s="63" customFormat="1" ht="11.25" customHeight="1">
      <c r="A36" s="127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2"/>
      <c r="Z36" s="60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2"/>
      <c r="AX36" s="61"/>
      <c r="AY36" s="61"/>
      <c r="AZ36" s="61"/>
      <c r="BA36" s="61"/>
      <c r="BB36" s="61"/>
      <c r="BC36" s="61"/>
      <c r="BD36" s="61"/>
      <c r="BE36" s="82">
        <v>3</v>
      </c>
      <c r="BF36" s="70"/>
      <c r="BG36" s="71"/>
      <c r="BH36" s="71"/>
      <c r="BI36" s="71"/>
      <c r="BJ36" s="71"/>
      <c r="BK36" s="72"/>
      <c r="BL36" s="73"/>
      <c r="BM36" s="69"/>
      <c r="BN36" s="58">
        <v>4</v>
      </c>
      <c r="BO36" s="91" t="s">
        <v>28</v>
      </c>
      <c r="BP36" s="61"/>
      <c r="BQ36" s="61"/>
      <c r="BR36" s="61"/>
      <c r="BS36" s="61"/>
      <c r="BT36" s="61"/>
      <c r="BU36" s="97"/>
      <c r="CS36" s="62"/>
    </row>
    <row r="37" spans="1:97" s="28" customFormat="1" ht="11.25" customHeight="1">
      <c r="A37" s="128"/>
      <c r="B37" s="33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33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33"/>
      <c r="AY37" s="56"/>
      <c r="AZ37" s="56"/>
      <c r="BA37" s="56"/>
      <c r="BB37" s="56"/>
      <c r="BC37" s="56"/>
      <c r="BD37" s="56"/>
      <c r="BE37" s="56"/>
      <c r="BF37" s="118"/>
      <c r="BG37" s="118"/>
      <c r="BH37" s="118"/>
      <c r="BI37" s="118"/>
      <c r="BJ37" s="118"/>
      <c r="BK37" s="118"/>
      <c r="BL37" s="56"/>
      <c r="BM37" s="56"/>
      <c r="BN37" s="56"/>
      <c r="BO37" s="119"/>
      <c r="BP37" s="56"/>
      <c r="BQ37" s="56"/>
      <c r="BR37" s="56"/>
      <c r="BS37" s="56"/>
      <c r="BT37" s="56"/>
      <c r="BU37" s="120"/>
      <c r="CS37" s="27"/>
    </row>
    <row r="38" spans="1:97" s="102" customFormat="1" ht="29.25" customHeight="1">
      <c r="A38" s="129"/>
      <c r="B38" s="208" t="s">
        <v>44</v>
      </c>
      <c r="C38" s="209"/>
      <c r="D38" s="106" t="s">
        <v>30</v>
      </c>
      <c r="E38" s="106"/>
      <c r="F38" s="106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>
        <f>10*5</f>
        <v>50</v>
      </c>
      <c r="T38" s="101">
        <v>50</v>
      </c>
      <c r="U38" s="101">
        <v>50</v>
      </c>
      <c r="V38" s="101">
        <f>50+100</f>
        <v>150</v>
      </c>
      <c r="W38" s="101">
        <v>150</v>
      </c>
      <c r="X38" s="101">
        <v>150</v>
      </c>
      <c r="Y38" s="101">
        <v>150</v>
      </c>
      <c r="Z38" s="101">
        <v>150</v>
      </c>
      <c r="AA38" s="101">
        <v>150</v>
      </c>
      <c r="AB38" s="101">
        <f>150+50</f>
        <v>200</v>
      </c>
      <c r="AC38" s="101">
        <f>200</f>
        <v>200</v>
      </c>
      <c r="AD38" s="101">
        <f>200</f>
        <v>200</v>
      </c>
      <c r="AE38" s="101">
        <f>200</f>
        <v>200</v>
      </c>
      <c r="AF38" s="101">
        <f>200</f>
        <v>200</v>
      </c>
      <c r="AG38" s="101">
        <f>200+50</f>
        <v>250</v>
      </c>
      <c r="AH38" s="101">
        <f>AG38</f>
        <v>250</v>
      </c>
      <c r="AI38" s="101">
        <f>AH38</f>
        <v>250</v>
      </c>
      <c r="AJ38" s="101">
        <f>AG38+50</f>
        <v>300</v>
      </c>
      <c r="AK38" s="101">
        <f>AJ38</f>
        <v>300</v>
      </c>
      <c r="AL38" s="101">
        <f>AK38</f>
        <v>300</v>
      </c>
      <c r="AM38" s="101">
        <f>AJ38+50</f>
        <v>350</v>
      </c>
      <c r="AN38" s="101">
        <f>AM38</f>
        <v>350</v>
      </c>
      <c r="AO38" s="101">
        <f>AN38</f>
        <v>350</v>
      </c>
      <c r="AP38" s="101">
        <f>AM38+50</f>
        <v>400</v>
      </c>
      <c r="AQ38" s="101">
        <f>AP38</f>
        <v>400</v>
      </c>
      <c r="AR38" s="101">
        <f>AQ38</f>
        <v>400</v>
      </c>
      <c r="AS38" s="101">
        <f>AP38+50</f>
        <v>450</v>
      </c>
      <c r="AT38" s="101">
        <f>AS38</f>
        <v>450</v>
      </c>
      <c r="AU38" s="101">
        <f>AT38</f>
        <v>450</v>
      </c>
      <c r="AV38" s="101">
        <f>AS38+50</f>
        <v>500</v>
      </c>
      <c r="AW38" s="101">
        <f>AV38</f>
        <v>500</v>
      </c>
      <c r="AX38" s="101">
        <f>AW38</f>
        <v>500</v>
      </c>
      <c r="AY38" s="101">
        <f>AV38+50</f>
        <v>550</v>
      </c>
      <c r="AZ38" s="101">
        <f>AY38</f>
        <v>550</v>
      </c>
      <c r="BA38" s="101">
        <f>AZ38</f>
        <v>550</v>
      </c>
      <c r="BB38" s="101">
        <f>AY38+50</f>
        <v>600</v>
      </c>
      <c r="BC38" s="101">
        <f>BB38</f>
        <v>600</v>
      </c>
      <c r="BD38" s="101">
        <f>BC38</f>
        <v>600</v>
      </c>
      <c r="BE38" s="101">
        <f>BB38+50</f>
        <v>650</v>
      </c>
      <c r="BF38" s="101">
        <f>BE38</f>
        <v>650</v>
      </c>
      <c r="BG38" s="101">
        <f>BF38</f>
        <v>650</v>
      </c>
      <c r="BH38" s="101">
        <f>BE38+50</f>
        <v>700</v>
      </c>
      <c r="BI38" s="101">
        <f>BH38</f>
        <v>700</v>
      </c>
      <c r="BJ38" s="101">
        <f>BI38</f>
        <v>700</v>
      </c>
      <c r="BK38" s="101">
        <f>BH38+40</f>
        <v>740</v>
      </c>
      <c r="BL38" s="101"/>
      <c r="BM38" s="101"/>
      <c r="BN38" s="101"/>
      <c r="BO38" s="103"/>
      <c r="BP38" s="101"/>
      <c r="BQ38" s="101"/>
      <c r="BR38" s="101"/>
      <c r="BS38" s="101"/>
      <c r="BT38" s="101"/>
      <c r="BU38" s="104"/>
      <c r="CS38" s="105"/>
    </row>
    <row r="39" spans="1:97" s="102" customFormat="1" ht="29.25" customHeight="1">
      <c r="A39" s="129"/>
      <c r="B39" s="210"/>
      <c r="C39" s="211"/>
      <c r="D39" s="106" t="s">
        <v>31</v>
      </c>
      <c r="E39" s="106"/>
      <c r="F39" s="106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>
        <f>S38/5*24</f>
        <v>240</v>
      </c>
      <c r="T39" s="101">
        <f aca="true" t="shared" si="0" ref="T39:BK39">T38/5*24</f>
        <v>240</v>
      </c>
      <c r="U39" s="101">
        <f t="shared" si="0"/>
        <v>240</v>
      </c>
      <c r="V39" s="101">
        <f t="shared" si="0"/>
        <v>720</v>
      </c>
      <c r="W39" s="101">
        <f t="shared" si="0"/>
        <v>720</v>
      </c>
      <c r="X39" s="101">
        <f t="shared" si="0"/>
        <v>720</v>
      </c>
      <c r="Y39" s="101">
        <f t="shared" si="0"/>
        <v>720</v>
      </c>
      <c r="Z39" s="101">
        <f t="shared" si="0"/>
        <v>720</v>
      </c>
      <c r="AA39" s="101">
        <f t="shared" si="0"/>
        <v>720</v>
      </c>
      <c r="AB39" s="101">
        <f t="shared" si="0"/>
        <v>960</v>
      </c>
      <c r="AC39" s="101">
        <f t="shared" si="0"/>
        <v>960</v>
      </c>
      <c r="AD39" s="101">
        <f t="shared" si="0"/>
        <v>960</v>
      </c>
      <c r="AE39" s="101">
        <f t="shared" si="0"/>
        <v>960</v>
      </c>
      <c r="AF39" s="101">
        <f t="shared" si="0"/>
        <v>960</v>
      </c>
      <c r="AG39" s="101">
        <f t="shared" si="0"/>
        <v>1200</v>
      </c>
      <c r="AH39" s="101">
        <f t="shared" si="0"/>
        <v>1200</v>
      </c>
      <c r="AI39" s="101">
        <f t="shared" si="0"/>
        <v>1200</v>
      </c>
      <c r="AJ39" s="101">
        <f t="shared" si="0"/>
        <v>1440</v>
      </c>
      <c r="AK39" s="101">
        <f t="shared" si="0"/>
        <v>1440</v>
      </c>
      <c r="AL39" s="101">
        <f t="shared" si="0"/>
        <v>1440</v>
      </c>
      <c r="AM39" s="101">
        <f t="shared" si="0"/>
        <v>1680</v>
      </c>
      <c r="AN39" s="101">
        <f t="shared" si="0"/>
        <v>1680</v>
      </c>
      <c r="AO39" s="101">
        <f t="shared" si="0"/>
        <v>1680</v>
      </c>
      <c r="AP39" s="101">
        <f t="shared" si="0"/>
        <v>1920</v>
      </c>
      <c r="AQ39" s="101">
        <f t="shared" si="0"/>
        <v>1920</v>
      </c>
      <c r="AR39" s="101">
        <f t="shared" si="0"/>
        <v>1920</v>
      </c>
      <c r="AS39" s="101">
        <f t="shared" si="0"/>
        <v>2160</v>
      </c>
      <c r="AT39" s="101">
        <f t="shared" si="0"/>
        <v>2160</v>
      </c>
      <c r="AU39" s="101">
        <f t="shared" si="0"/>
        <v>2160</v>
      </c>
      <c r="AV39" s="101">
        <f t="shared" si="0"/>
        <v>2400</v>
      </c>
      <c r="AW39" s="101">
        <f t="shared" si="0"/>
        <v>2400</v>
      </c>
      <c r="AX39" s="101">
        <f t="shared" si="0"/>
        <v>2400</v>
      </c>
      <c r="AY39" s="101">
        <f t="shared" si="0"/>
        <v>2640</v>
      </c>
      <c r="AZ39" s="101">
        <f t="shared" si="0"/>
        <v>2640</v>
      </c>
      <c r="BA39" s="101">
        <f t="shared" si="0"/>
        <v>2640</v>
      </c>
      <c r="BB39" s="101">
        <f t="shared" si="0"/>
        <v>2880</v>
      </c>
      <c r="BC39" s="101">
        <f t="shared" si="0"/>
        <v>2880</v>
      </c>
      <c r="BD39" s="101">
        <f t="shared" si="0"/>
        <v>2880</v>
      </c>
      <c r="BE39" s="101">
        <f t="shared" si="0"/>
        <v>3120</v>
      </c>
      <c r="BF39" s="101">
        <f t="shared" si="0"/>
        <v>3120</v>
      </c>
      <c r="BG39" s="101">
        <f t="shared" si="0"/>
        <v>3120</v>
      </c>
      <c r="BH39" s="101">
        <f t="shared" si="0"/>
        <v>3360</v>
      </c>
      <c r="BI39" s="101">
        <f t="shared" si="0"/>
        <v>3360</v>
      </c>
      <c r="BJ39" s="101">
        <f t="shared" si="0"/>
        <v>3360</v>
      </c>
      <c r="BK39" s="101">
        <f t="shared" si="0"/>
        <v>3552</v>
      </c>
      <c r="BL39" s="101"/>
      <c r="BM39" s="101"/>
      <c r="BN39" s="101"/>
      <c r="BO39" s="103"/>
      <c r="BP39" s="101"/>
      <c r="BQ39" s="101"/>
      <c r="BR39" s="101"/>
      <c r="BS39" s="101"/>
      <c r="BT39" s="101"/>
      <c r="BU39" s="104"/>
      <c r="CS39" s="105"/>
    </row>
    <row r="40" spans="1:97" s="102" customFormat="1" ht="29.25" customHeight="1">
      <c r="A40" s="129"/>
      <c r="B40" s="211"/>
      <c r="C40" s="211"/>
      <c r="D40" s="106" t="s">
        <v>32</v>
      </c>
      <c r="E40" s="106"/>
      <c r="F40" s="106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>
        <f aca="true" t="shared" si="1" ref="S40:BK40">S38/5</f>
        <v>10</v>
      </c>
      <c r="T40" s="101">
        <f t="shared" si="1"/>
        <v>10</v>
      </c>
      <c r="U40" s="101">
        <f t="shared" si="1"/>
        <v>10</v>
      </c>
      <c r="V40" s="101">
        <f t="shared" si="1"/>
        <v>30</v>
      </c>
      <c r="W40" s="101">
        <f t="shared" si="1"/>
        <v>30</v>
      </c>
      <c r="X40" s="101">
        <f t="shared" si="1"/>
        <v>30</v>
      </c>
      <c r="Y40" s="101">
        <f t="shared" si="1"/>
        <v>30</v>
      </c>
      <c r="Z40" s="101">
        <f t="shared" si="1"/>
        <v>30</v>
      </c>
      <c r="AA40" s="101">
        <f t="shared" si="1"/>
        <v>30</v>
      </c>
      <c r="AB40" s="101">
        <f t="shared" si="1"/>
        <v>40</v>
      </c>
      <c r="AC40" s="101">
        <f t="shared" si="1"/>
        <v>40</v>
      </c>
      <c r="AD40" s="101">
        <f t="shared" si="1"/>
        <v>40</v>
      </c>
      <c r="AE40" s="101">
        <f t="shared" si="1"/>
        <v>40</v>
      </c>
      <c r="AF40" s="101">
        <f t="shared" si="1"/>
        <v>40</v>
      </c>
      <c r="AG40" s="101">
        <f t="shared" si="1"/>
        <v>50</v>
      </c>
      <c r="AH40" s="101">
        <f t="shared" si="1"/>
        <v>50</v>
      </c>
      <c r="AI40" s="101">
        <f t="shared" si="1"/>
        <v>50</v>
      </c>
      <c r="AJ40" s="101">
        <f t="shared" si="1"/>
        <v>60</v>
      </c>
      <c r="AK40" s="101">
        <f t="shared" si="1"/>
        <v>60</v>
      </c>
      <c r="AL40" s="101">
        <f t="shared" si="1"/>
        <v>60</v>
      </c>
      <c r="AM40" s="101">
        <f t="shared" si="1"/>
        <v>70</v>
      </c>
      <c r="AN40" s="101">
        <f t="shared" si="1"/>
        <v>70</v>
      </c>
      <c r="AO40" s="101">
        <f t="shared" si="1"/>
        <v>70</v>
      </c>
      <c r="AP40" s="101">
        <f t="shared" si="1"/>
        <v>80</v>
      </c>
      <c r="AQ40" s="101">
        <f t="shared" si="1"/>
        <v>80</v>
      </c>
      <c r="AR40" s="101">
        <f t="shared" si="1"/>
        <v>80</v>
      </c>
      <c r="AS40" s="101">
        <f t="shared" si="1"/>
        <v>90</v>
      </c>
      <c r="AT40" s="101">
        <f t="shared" si="1"/>
        <v>90</v>
      </c>
      <c r="AU40" s="101">
        <f t="shared" si="1"/>
        <v>90</v>
      </c>
      <c r="AV40" s="101">
        <f t="shared" si="1"/>
        <v>100</v>
      </c>
      <c r="AW40" s="101">
        <f t="shared" si="1"/>
        <v>100</v>
      </c>
      <c r="AX40" s="101">
        <f t="shared" si="1"/>
        <v>100</v>
      </c>
      <c r="AY40" s="101">
        <f t="shared" si="1"/>
        <v>110</v>
      </c>
      <c r="AZ40" s="101">
        <f t="shared" si="1"/>
        <v>110</v>
      </c>
      <c r="BA40" s="101">
        <f t="shared" si="1"/>
        <v>110</v>
      </c>
      <c r="BB40" s="101">
        <f t="shared" si="1"/>
        <v>120</v>
      </c>
      <c r="BC40" s="101">
        <f t="shared" si="1"/>
        <v>120</v>
      </c>
      <c r="BD40" s="101">
        <f t="shared" si="1"/>
        <v>120</v>
      </c>
      <c r="BE40" s="101">
        <f t="shared" si="1"/>
        <v>130</v>
      </c>
      <c r="BF40" s="101">
        <f t="shared" si="1"/>
        <v>130</v>
      </c>
      <c r="BG40" s="101">
        <f t="shared" si="1"/>
        <v>130</v>
      </c>
      <c r="BH40" s="101">
        <f t="shared" si="1"/>
        <v>140</v>
      </c>
      <c r="BI40" s="101">
        <f t="shared" si="1"/>
        <v>140</v>
      </c>
      <c r="BJ40" s="101">
        <f t="shared" si="1"/>
        <v>140</v>
      </c>
      <c r="BK40" s="101">
        <f t="shared" si="1"/>
        <v>148</v>
      </c>
      <c r="BL40" s="101"/>
      <c r="BM40" s="101"/>
      <c r="BN40" s="101"/>
      <c r="BO40" s="103"/>
      <c r="BP40" s="101"/>
      <c r="BQ40" s="101"/>
      <c r="BR40" s="101"/>
      <c r="BS40" s="101"/>
      <c r="BT40" s="101"/>
      <c r="BU40" s="104"/>
      <c r="CS40" s="105"/>
    </row>
    <row r="41" spans="1:97" s="102" customFormat="1" ht="29.25" customHeight="1">
      <c r="A41" s="129"/>
      <c r="B41" s="211"/>
      <c r="C41" s="211"/>
      <c r="D41" s="106" t="s">
        <v>33</v>
      </c>
      <c r="E41" s="106"/>
      <c r="F41" s="106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>
        <f>S38/5</f>
        <v>10</v>
      </c>
      <c r="T41" s="101">
        <f aca="true" t="shared" si="2" ref="T41:BK41">T38/5</f>
        <v>10</v>
      </c>
      <c r="U41" s="101">
        <f t="shared" si="2"/>
        <v>10</v>
      </c>
      <c r="V41" s="101">
        <f t="shared" si="2"/>
        <v>30</v>
      </c>
      <c r="W41" s="101">
        <f t="shared" si="2"/>
        <v>30</v>
      </c>
      <c r="X41" s="101">
        <f t="shared" si="2"/>
        <v>30</v>
      </c>
      <c r="Y41" s="101">
        <f t="shared" si="2"/>
        <v>30</v>
      </c>
      <c r="Z41" s="101">
        <f t="shared" si="2"/>
        <v>30</v>
      </c>
      <c r="AA41" s="101">
        <f t="shared" si="2"/>
        <v>30</v>
      </c>
      <c r="AB41" s="101">
        <f t="shared" si="2"/>
        <v>40</v>
      </c>
      <c r="AC41" s="101">
        <f t="shared" si="2"/>
        <v>40</v>
      </c>
      <c r="AD41" s="101">
        <f t="shared" si="2"/>
        <v>40</v>
      </c>
      <c r="AE41" s="101">
        <f t="shared" si="2"/>
        <v>40</v>
      </c>
      <c r="AF41" s="101">
        <f t="shared" si="2"/>
        <v>40</v>
      </c>
      <c r="AG41" s="101">
        <f t="shared" si="2"/>
        <v>50</v>
      </c>
      <c r="AH41" s="101">
        <f t="shared" si="2"/>
        <v>50</v>
      </c>
      <c r="AI41" s="101">
        <f t="shared" si="2"/>
        <v>50</v>
      </c>
      <c r="AJ41" s="101">
        <f t="shared" si="2"/>
        <v>60</v>
      </c>
      <c r="AK41" s="101">
        <f t="shared" si="2"/>
        <v>60</v>
      </c>
      <c r="AL41" s="101">
        <f t="shared" si="2"/>
        <v>60</v>
      </c>
      <c r="AM41" s="101">
        <f t="shared" si="2"/>
        <v>70</v>
      </c>
      <c r="AN41" s="101">
        <f t="shared" si="2"/>
        <v>70</v>
      </c>
      <c r="AO41" s="101">
        <f t="shared" si="2"/>
        <v>70</v>
      </c>
      <c r="AP41" s="101">
        <f t="shared" si="2"/>
        <v>80</v>
      </c>
      <c r="AQ41" s="101">
        <f t="shared" si="2"/>
        <v>80</v>
      </c>
      <c r="AR41" s="101">
        <f t="shared" si="2"/>
        <v>80</v>
      </c>
      <c r="AS41" s="101">
        <f t="shared" si="2"/>
        <v>90</v>
      </c>
      <c r="AT41" s="101">
        <f t="shared" si="2"/>
        <v>90</v>
      </c>
      <c r="AU41" s="101">
        <f t="shared" si="2"/>
        <v>90</v>
      </c>
      <c r="AV41" s="101">
        <f t="shared" si="2"/>
        <v>100</v>
      </c>
      <c r="AW41" s="101">
        <f t="shared" si="2"/>
        <v>100</v>
      </c>
      <c r="AX41" s="101">
        <f t="shared" si="2"/>
        <v>100</v>
      </c>
      <c r="AY41" s="101">
        <f t="shared" si="2"/>
        <v>110</v>
      </c>
      <c r="AZ41" s="101">
        <f t="shared" si="2"/>
        <v>110</v>
      </c>
      <c r="BA41" s="101">
        <f t="shared" si="2"/>
        <v>110</v>
      </c>
      <c r="BB41" s="101">
        <f t="shared" si="2"/>
        <v>120</v>
      </c>
      <c r="BC41" s="101">
        <f t="shared" si="2"/>
        <v>120</v>
      </c>
      <c r="BD41" s="101">
        <f t="shared" si="2"/>
        <v>120</v>
      </c>
      <c r="BE41" s="101">
        <f t="shared" si="2"/>
        <v>130</v>
      </c>
      <c r="BF41" s="101">
        <f t="shared" si="2"/>
        <v>130</v>
      </c>
      <c r="BG41" s="101">
        <f t="shared" si="2"/>
        <v>130</v>
      </c>
      <c r="BH41" s="101">
        <f t="shared" si="2"/>
        <v>140</v>
      </c>
      <c r="BI41" s="101">
        <f t="shared" si="2"/>
        <v>140</v>
      </c>
      <c r="BJ41" s="101">
        <f t="shared" si="2"/>
        <v>140</v>
      </c>
      <c r="BK41" s="101">
        <f t="shared" si="2"/>
        <v>148</v>
      </c>
      <c r="BL41" s="101"/>
      <c r="BM41" s="101"/>
      <c r="BN41" s="101"/>
      <c r="BO41" s="103"/>
      <c r="BP41" s="101"/>
      <c r="BQ41" s="101"/>
      <c r="BR41" s="101"/>
      <c r="BS41" s="101"/>
      <c r="BT41" s="101"/>
      <c r="BU41" s="104"/>
      <c r="CS41" s="105"/>
    </row>
    <row r="42" spans="1:97" s="102" customFormat="1" ht="29.25" customHeight="1" hidden="1">
      <c r="A42" s="129"/>
      <c r="B42" s="211"/>
      <c r="C42" s="21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3"/>
      <c r="BP42" s="101"/>
      <c r="BQ42" s="101"/>
      <c r="BR42" s="101"/>
      <c r="BS42" s="101"/>
      <c r="BT42" s="101"/>
      <c r="BU42" s="104"/>
      <c r="CS42" s="105"/>
    </row>
    <row r="43" spans="1:97" s="102" customFormat="1" ht="29.25" customHeight="1">
      <c r="A43" s="129"/>
      <c r="B43" s="211"/>
      <c r="C43" s="211"/>
      <c r="D43" s="106" t="s">
        <v>41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>
        <f>S41</f>
        <v>10</v>
      </c>
      <c r="T43" s="101">
        <f aca="true" t="shared" si="3" ref="T43:BK43">T41</f>
        <v>10</v>
      </c>
      <c r="U43" s="101">
        <f t="shared" si="3"/>
        <v>10</v>
      </c>
      <c r="V43" s="101">
        <f t="shared" si="3"/>
        <v>30</v>
      </c>
      <c r="W43" s="101">
        <f t="shared" si="3"/>
        <v>30</v>
      </c>
      <c r="X43" s="101">
        <f t="shared" si="3"/>
        <v>30</v>
      </c>
      <c r="Y43" s="101">
        <f t="shared" si="3"/>
        <v>30</v>
      </c>
      <c r="Z43" s="101">
        <f t="shared" si="3"/>
        <v>30</v>
      </c>
      <c r="AA43" s="101">
        <f t="shared" si="3"/>
        <v>30</v>
      </c>
      <c r="AB43" s="101">
        <f t="shared" si="3"/>
        <v>40</v>
      </c>
      <c r="AC43" s="101">
        <f t="shared" si="3"/>
        <v>40</v>
      </c>
      <c r="AD43" s="101">
        <f t="shared" si="3"/>
        <v>40</v>
      </c>
      <c r="AE43" s="101">
        <f t="shared" si="3"/>
        <v>40</v>
      </c>
      <c r="AF43" s="101">
        <f t="shared" si="3"/>
        <v>40</v>
      </c>
      <c r="AG43" s="101">
        <f t="shared" si="3"/>
        <v>50</v>
      </c>
      <c r="AH43" s="101">
        <f t="shared" si="3"/>
        <v>50</v>
      </c>
      <c r="AI43" s="101">
        <f t="shared" si="3"/>
        <v>50</v>
      </c>
      <c r="AJ43" s="101">
        <f t="shared" si="3"/>
        <v>60</v>
      </c>
      <c r="AK43" s="101">
        <f t="shared" si="3"/>
        <v>60</v>
      </c>
      <c r="AL43" s="101">
        <f t="shared" si="3"/>
        <v>60</v>
      </c>
      <c r="AM43" s="101">
        <f t="shared" si="3"/>
        <v>70</v>
      </c>
      <c r="AN43" s="101">
        <f t="shared" si="3"/>
        <v>70</v>
      </c>
      <c r="AO43" s="101">
        <f t="shared" si="3"/>
        <v>70</v>
      </c>
      <c r="AP43" s="101">
        <f t="shared" si="3"/>
        <v>80</v>
      </c>
      <c r="AQ43" s="101">
        <f t="shared" si="3"/>
        <v>80</v>
      </c>
      <c r="AR43" s="101">
        <f t="shared" si="3"/>
        <v>80</v>
      </c>
      <c r="AS43" s="101">
        <f t="shared" si="3"/>
        <v>90</v>
      </c>
      <c r="AT43" s="101">
        <f t="shared" si="3"/>
        <v>90</v>
      </c>
      <c r="AU43" s="101">
        <f t="shared" si="3"/>
        <v>90</v>
      </c>
      <c r="AV43" s="101">
        <f t="shared" si="3"/>
        <v>100</v>
      </c>
      <c r="AW43" s="101">
        <f t="shared" si="3"/>
        <v>100</v>
      </c>
      <c r="AX43" s="101">
        <f t="shared" si="3"/>
        <v>100</v>
      </c>
      <c r="AY43" s="101">
        <f t="shared" si="3"/>
        <v>110</v>
      </c>
      <c r="AZ43" s="101">
        <f t="shared" si="3"/>
        <v>110</v>
      </c>
      <c r="BA43" s="101">
        <f t="shared" si="3"/>
        <v>110</v>
      </c>
      <c r="BB43" s="101">
        <f t="shared" si="3"/>
        <v>120</v>
      </c>
      <c r="BC43" s="101">
        <f t="shared" si="3"/>
        <v>120</v>
      </c>
      <c r="BD43" s="101">
        <f t="shared" si="3"/>
        <v>120</v>
      </c>
      <c r="BE43" s="101">
        <f t="shared" si="3"/>
        <v>130</v>
      </c>
      <c r="BF43" s="101">
        <f t="shared" si="3"/>
        <v>130</v>
      </c>
      <c r="BG43" s="101">
        <f t="shared" si="3"/>
        <v>130</v>
      </c>
      <c r="BH43" s="101">
        <f t="shared" si="3"/>
        <v>140</v>
      </c>
      <c r="BI43" s="101">
        <f t="shared" si="3"/>
        <v>140</v>
      </c>
      <c r="BJ43" s="101">
        <f t="shared" si="3"/>
        <v>140</v>
      </c>
      <c r="BK43" s="101">
        <f t="shared" si="3"/>
        <v>148</v>
      </c>
      <c r="BL43" s="101"/>
      <c r="BM43" s="101"/>
      <c r="BN43" s="101"/>
      <c r="BO43" s="103"/>
      <c r="BP43" s="101"/>
      <c r="BQ43" s="101"/>
      <c r="BR43" s="101"/>
      <c r="BS43" s="101"/>
      <c r="BT43" s="101"/>
      <c r="BU43" s="104"/>
      <c r="CS43" s="105"/>
    </row>
    <row r="44" spans="1:97" s="102" customFormat="1" ht="29.25" customHeight="1" thickBot="1">
      <c r="A44" s="130"/>
      <c r="B44" s="212"/>
      <c r="C44" s="212"/>
      <c r="D44" s="111" t="s">
        <v>48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>
        <f>S43</f>
        <v>10</v>
      </c>
      <c r="T44" s="112">
        <f aca="true" t="shared" si="4" ref="T44:BK44">T43</f>
        <v>10</v>
      </c>
      <c r="U44" s="112">
        <f t="shared" si="4"/>
        <v>10</v>
      </c>
      <c r="V44" s="112">
        <f t="shared" si="4"/>
        <v>30</v>
      </c>
      <c r="W44" s="112">
        <f t="shared" si="4"/>
        <v>30</v>
      </c>
      <c r="X44" s="112">
        <f t="shared" si="4"/>
        <v>30</v>
      </c>
      <c r="Y44" s="112">
        <f t="shared" si="4"/>
        <v>30</v>
      </c>
      <c r="Z44" s="112">
        <f t="shared" si="4"/>
        <v>30</v>
      </c>
      <c r="AA44" s="112">
        <f t="shared" si="4"/>
        <v>30</v>
      </c>
      <c r="AB44" s="112">
        <f t="shared" si="4"/>
        <v>40</v>
      </c>
      <c r="AC44" s="112">
        <f t="shared" si="4"/>
        <v>40</v>
      </c>
      <c r="AD44" s="112">
        <f t="shared" si="4"/>
        <v>40</v>
      </c>
      <c r="AE44" s="112">
        <f t="shared" si="4"/>
        <v>40</v>
      </c>
      <c r="AF44" s="112">
        <f t="shared" si="4"/>
        <v>40</v>
      </c>
      <c r="AG44" s="112">
        <f t="shared" si="4"/>
        <v>50</v>
      </c>
      <c r="AH44" s="112">
        <f t="shared" si="4"/>
        <v>50</v>
      </c>
      <c r="AI44" s="112">
        <f t="shared" si="4"/>
        <v>50</v>
      </c>
      <c r="AJ44" s="112">
        <f t="shared" si="4"/>
        <v>60</v>
      </c>
      <c r="AK44" s="112">
        <f t="shared" si="4"/>
        <v>60</v>
      </c>
      <c r="AL44" s="112">
        <f t="shared" si="4"/>
        <v>60</v>
      </c>
      <c r="AM44" s="112">
        <f t="shared" si="4"/>
        <v>70</v>
      </c>
      <c r="AN44" s="112">
        <f t="shared" si="4"/>
        <v>70</v>
      </c>
      <c r="AO44" s="112">
        <f t="shared" si="4"/>
        <v>70</v>
      </c>
      <c r="AP44" s="112">
        <f t="shared" si="4"/>
        <v>80</v>
      </c>
      <c r="AQ44" s="112">
        <f t="shared" si="4"/>
        <v>80</v>
      </c>
      <c r="AR44" s="112">
        <f t="shared" si="4"/>
        <v>80</v>
      </c>
      <c r="AS44" s="112">
        <f t="shared" si="4"/>
        <v>90</v>
      </c>
      <c r="AT44" s="112">
        <f t="shared" si="4"/>
        <v>90</v>
      </c>
      <c r="AU44" s="112">
        <f t="shared" si="4"/>
        <v>90</v>
      </c>
      <c r="AV44" s="112">
        <f t="shared" si="4"/>
        <v>100</v>
      </c>
      <c r="AW44" s="112">
        <f t="shared" si="4"/>
        <v>100</v>
      </c>
      <c r="AX44" s="112">
        <f t="shared" si="4"/>
        <v>100</v>
      </c>
      <c r="AY44" s="112">
        <f t="shared" si="4"/>
        <v>110</v>
      </c>
      <c r="AZ44" s="112">
        <f t="shared" si="4"/>
        <v>110</v>
      </c>
      <c r="BA44" s="112">
        <f t="shared" si="4"/>
        <v>110</v>
      </c>
      <c r="BB44" s="112">
        <f t="shared" si="4"/>
        <v>120</v>
      </c>
      <c r="BC44" s="112">
        <f t="shared" si="4"/>
        <v>120</v>
      </c>
      <c r="BD44" s="112">
        <f t="shared" si="4"/>
        <v>120</v>
      </c>
      <c r="BE44" s="112">
        <f t="shared" si="4"/>
        <v>130</v>
      </c>
      <c r="BF44" s="112">
        <f t="shared" si="4"/>
        <v>130</v>
      </c>
      <c r="BG44" s="112">
        <f t="shared" si="4"/>
        <v>130</v>
      </c>
      <c r="BH44" s="112">
        <f t="shared" si="4"/>
        <v>140</v>
      </c>
      <c r="BI44" s="112">
        <f t="shared" si="4"/>
        <v>140</v>
      </c>
      <c r="BJ44" s="112">
        <f t="shared" si="4"/>
        <v>140</v>
      </c>
      <c r="BK44" s="112">
        <f t="shared" si="4"/>
        <v>148</v>
      </c>
      <c r="BL44" s="112"/>
      <c r="BM44" s="112"/>
      <c r="BN44" s="112"/>
      <c r="BO44" s="131"/>
      <c r="BP44" s="112"/>
      <c r="BQ44" s="112"/>
      <c r="BR44" s="112"/>
      <c r="BS44" s="112"/>
      <c r="BT44" s="112"/>
      <c r="BU44" s="113"/>
      <c r="CS44" s="105"/>
    </row>
    <row r="45" spans="1:97" s="132" customFormat="1" ht="17.25" customHeight="1">
      <c r="A45" s="147"/>
      <c r="B45" s="139"/>
      <c r="C45" s="139"/>
      <c r="D45" s="140" t="s">
        <v>51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41">
        <f>AF4</f>
        <v>88</v>
      </c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>
        <f>SUM(AG3:AM3)</f>
        <v>20</v>
      </c>
      <c r="AC45" s="141"/>
      <c r="AD45" s="141"/>
      <c r="AE45" s="141"/>
      <c r="AF45" s="141"/>
      <c r="AG45" s="141"/>
      <c r="AH45" s="141"/>
      <c r="AI45" s="141"/>
      <c r="AJ45" s="141">
        <f>SUM(AN3:AU3)</f>
        <v>20</v>
      </c>
      <c r="AK45" s="141"/>
      <c r="AL45" s="141"/>
      <c r="AM45" s="141"/>
      <c r="AN45" s="141"/>
      <c r="AO45" s="141"/>
      <c r="AP45" s="141"/>
      <c r="AQ45" s="141"/>
      <c r="AR45" s="141">
        <f>SUM(AV3:BC3)</f>
        <v>22</v>
      </c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39"/>
      <c r="BR45" s="139"/>
      <c r="BS45" s="139"/>
      <c r="BT45" s="139"/>
      <c r="BU45" s="142"/>
      <c r="CS45" s="133"/>
    </row>
    <row r="46" spans="1:97" s="132" customFormat="1" ht="17.25" customHeight="1" thickBot="1">
      <c r="A46" s="148"/>
      <c r="B46" s="143"/>
      <c r="C46" s="143"/>
      <c r="D46" s="144" t="s">
        <v>52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5">
        <v>26</v>
      </c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3"/>
      <c r="BR46" s="143"/>
      <c r="BS46" s="143"/>
      <c r="BT46" s="143"/>
      <c r="BU46" s="146"/>
      <c r="CS46" s="133"/>
    </row>
  </sheetData>
  <mergeCells count="53">
    <mergeCell ref="B1:Y1"/>
    <mergeCell ref="Z1:AW1"/>
    <mergeCell ref="AX1:BU1"/>
    <mergeCell ref="BV1:C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R2:BS2"/>
    <mergeCell ref="BT2:BU2"/>
    <mergeCell ref="BF2:BG2"/>
    <mergeCell ref="BH2:BI2"/>
    <mergeCell ref="BJ2:BK2"/>
    <mergeCell ref="BL2:BM2"/>
    <mergeCell ref="CR2:CS2"/>
    <mergeCell ref="CD2:CE2"/>
    <mergeCell ref="CF2:CG2"/>
    <mergeCell ref="CH2:CI2"/>
    <mergeCell ref="CJ2:CK2"/>
    <mergeCell ref="B38:C44"/>
    <mergeCell ref="CL2:CM2"/>
    <mergeCell ref="CN2:CO2"/>
    <mergeCell ref="CP2:CQ2"/>
    <mergeCell ref="BV2:BW2"/>
    <mergeCell ref="BX2:BY2"/>
    <mergeCell ref="BZ2:CA2"/>
    <mergeCell ref="CB2:CC2"/>
    <mergeCell ref="BN2:BO2"/>
    <mergeCell ref="BP2:BQ2"/>
  </mergeCells>
  <printOptions gridLines="1"/>
  <pageMargins left="0.5" right="0.13" top="1" bottom="1" header="0.5" footer="0.5"/>
  <pageSetup horizontalDpi="600" verticalDpi="600" orientation="landscape" scale="55" r:id="rId2"/>
  <headerFooter alignWithMargins="0">
    <oddHeader>&amp;L&amp;14&amp;F (&amp;A)&amp;R&amp;14&amp;D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6"/>
  <sheetViews>
    <sheetView zoomScale="75" zoomScaleNormal="75" workbookViewId="0" topLeftCell="O1">
      <selection activeCell="BW48" sqref="BW48:BX48"/>
    </sheetView>
  </sheetViews>
  <sheetFormatPr defaultColWidth="9.140625" defaultRowHeight="12.75" outlineLevelRow="1"/>
  <cols>
    <col min="1" max="1" width="3.00390625" style="2" customWidth="1"/>
    <col min="2" max="2" width="3.00390625" style="3" customWidth="1"/>
    <col min="3" max="23" width="3.00390625" style="1" customWidth="1"/>
    <col min="24" max="24" width="3.00390625" style="4" customWidth="1"/>
    <col min="25" max="25" width="3.00390625" style="2" customWidth="1"/>
    <col min="26" max="26" width="3.00390625" style="3" customWidth="1"/>
    <col min="27" max="47" width="3.00390625" style="1" customWidth="1"/>
    <col min="48" max="48" width="3.00390625" style="4" customWidth="1"/>
    <col min="49" max="49" width="3.00390625" style="2" customWidth="1"/>
    <col min="50" max="50" width="3.00390625" style="3" customWidth="1"/>
    <col min="51" max="71" width="3.00390625" style="1" customWidth="1"/>
    <col min="72" max="72" width="3.00390625" style="4" customWidth="1"/>
    <col min="73" max="73" width="3.00390625" style="2" customWidth="1"/>
    <col min="74" max="74" width="3.00390625" style="3" customWidth="1"/>
    <col min="75" max="95" width="3.00390625" style="1" customWidth="1"/>
    <col min="96" max="96" width="3.00390625" style="4" customWidth="1"/>
    <col min="97" max="16384" width="9.140625" style="1" customWidth="1"/>
  </cols>
  <sheetData>
    <row r="1" spans="1:96" ht="12.75">
      <c r="A1" s="224">
        <v>2001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>
        <v>2002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>
        <v>2003</v>
      </c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>
        <v>2004</v>
      </c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8"/>
    </row>
    <row r="2" spans="1:96" ht="12.75">
      <c r="A2" s="223" t="s">
        <v>0</v>
      </c>
      <c r="B2" s="214"/>
      <c r="C2" s="215" t="s">
        <v>1</v>
      </c>
      <c r="D2" s="214"/>
      <c r="E2" s="215" t="s">
        <v>2</v>
      </c>
      <c r="F2" s="214"/>
      <c r="G2" s="215" t="s">
        <v>3</v>
      </c>
      <c r="H2" s="214"/>
      <c r="I2" s="215" t="s">
        <v>2</v>
      </c>
      <c r="J2" s="214"/>
      <c r="K2" s="215" t="s">
        <v>0</v>
      </c>
      <c r="L2" s="214"/>
      <c r="M2" s="215" t="s">
        <v>0</v>
      </c>
      <c r="N2" s="214"/>
      <c r="O2" s="215" t="s">
        <v>3</v>
      </c>
      <c r="P2" s="214"/>
      <c r="Q2" s="215" t="s">
        <v>4</v>
      </c>
      <c r="R2" s="214"/>
      <c r="S2" s="215" t="s">
        <v>5</v>
      </c>
      <c r="T2" s="214"/>
      <c r="U2" s="215" t="s">
        <v>6</v>
      </c>
      <c r="V2" s="214"/>
      <c r="W2" s="215" t="s">
        <v>7</v>
      </c>
      <c r="X2" s="214"/>
      <c r="Y2" s="215" t="s">
        <v>0</v>
      </c>
      <c r="Z2" s="214"/>
      <c r="AA2" s="215" t="s">
        <v>1</v>
      </c>
      <c r="AB2" s="214"/>
      <c r="AC2" s="215" t="s">
        <v>2</v>
      </c>
      <c r="AD2" s="214"/>
      <c r="AE2" s="215" t="s">
        <v>3</v>
      </c>
      <c r="AF2" s="214"/>
      <c r="AG2" s="215" t="s">
        <v>2</v>
      </c>
      <c r="AH2" s="214"/>
      <c r="AI2" s="215" t="s">
        <v>0</v>
      </c>
      <c r="AJ2" s="214"/>
      <c r="AK2" s="215" t="s">
        <v>0</v>
      </c>
      <c r="AL2" s="214"/>
      <c r="AM2" s="215" t="s">
        <v>3</v>
      </c>
      <c r="AN2" s="214"/>
      <c r="AO2" s="215" t="s">
        <v>4</v>
      </c>
      <c r="AP2" s="214"/>
      <c r="AQ2" s="215" t="s">
        <v>5</v>
      </c>
      <c r="AR2" s="214"/>
      <c r="AS2" s="215" t="s">
        <v>6</v>
      </c>
      <c r="AT2" s="214"/>
      <c r="AU2" s="215" t="s">
        <v>7</v>
      </c>
      <c r="AV2" s="214"/>
      <c r="AW2" s="215" t="s">
        <v>0</v>
      </c>
      <c r="AX2" s="214"/>
      <c r="AY2" s="215" t="s">
        <v>1</v>
      </c>
      <c r="AZ2" s="214"/>
      <c r="BA2" s="215" t="s">
        <v>2</v>
      </c>
      <c r="BB2" s="214"/>
      <c r="BC2" s="215" t="s">
        <v>3</v>
      </c>
      <c r="BD2" s="214"/>
      <c r="BE2" s="215" t="s">
        <v>2</v>
      </c>
      <c r="BF2" s="214"/>
      <c r="BG2" s="215" t="s">
        <v>0</v>
      </c>
      <c r="BH2" s="214"/>
      <c r="BI2" s="215" t="s">
        <v>0</v>
      </c>
      <c r="BJ2" s="214"/>
      <c r="BK2" s="215" t="s">
        <v>3</v>
      </c>
      <c r="BL2" s="214"/>
      <c r="BM2" s="215" t="s">
        <v>4</v>
      </c>
      <c r="BN2" s="214"/>
      <c r="BO2" s="215" t="s">
        <v>5</v>
      </c>
      <c r="BP2" s="214"/>
      <c r="BQ2" s="215" t="s">
        <v>6</v>
      </c>
      <c r="BR2" s="214"/>
      <c r="BS2" s="215" t="s">
        <v>7</v>
      </c>
      <c r="BT2" s="214"/>
      <c r="BU2" s="213" t="s">
        <v>0</v>
      </c>
      <c r="BV2" s="213"/>
      <c r="BW2" s="213" t="s">
        <v>1</v>
      </c>
      <c r="BX2" s="213"/>
      <c r="BY2" s="213" t="s">
        <v>2</v>
      </c>
      <c r="BZ2" s="213"/>
      <c r="CA2" s="213" t="s">
        <v>3</v>
      </c>
      <c r="CB2" s="213"/>
      <c r="CC2" s="213" t="s">
        <v>2</v>
      </c>
      <c r="CD2" s="213"/>
      <c r="CE2" s="213" t="s">
        <v>0</v>
      </c>
      <c r="CF2" s="213"/>
      <c r="CG2" s="213" t="s">
        <v>0</v>
      </c>
      <c r="CH2" s="213"/>
      <c r="CI2" s="213" t="s">
        <v>3</v>
      </c>
      <c r="CJ2" s="213"/>
      <c r="CK2" s="213" t="s">
        <v>4</v>
      </c>
      <c r="CL2" s="213"/>
      <c r="CM2" s="213" t="s">
        <v>5</v>
      </c>
      <c r="CN2" s="213"/>
      <c r="CO2" s="213" t="s">
        <v>6</v>
      </c>
      <c r="CP2" s="213"/>
      <c r="CQ2" s="213" t="s">
        <v>7</v>
      </c>
      <c r="CR2" s="222"/>
    </row>
    <row r="3" spans="1:96" s="28" customFormat="1" ht="11.25" customHeight="1">
      <c r="A3" s="45"/>
      <c r="B3" s="12" t="s">
        <v>17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12</v>
      </c>
      <c r="P3" s="25"/>
      <c r="Q3" s="51"/>
      <c r="R3" s="52">
        <v>2</v>
      </c>
      <c r="S3" s="52"/>
      <c r="T3" s="52">
        <v>4</v>
      </c>
      <c r="U3" s="52"/>
      <c r="V3" s="52">
        <v>4</v>
      </c>
      <c r="W3" s="52"/>
      <c r="X3" s="52">
        <v>4</v>
      </c>
      <c r="Y3" s="52"/>
      <c r="Z3" s="52">
        <v>4</v>
      </c>
      <c r="AA3" s="52"/>
      <c r="AB3" s="52">
        <v>5</v>
      </c>
      <c r="AC3" s="52"/>
      <c r="AD3" s="52">
        <v>5</v>
      </c>
      <c r="AE3" s="52"/>
      <c r="AF3" s="52">
        <v>5</v>
      </c>
      <c r="AG3" s="52"/>
      <c r="AH3" s="53">
        <v>5</v>
      </c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7"/>
      <c r="AW3" s="24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7"/>
      <c r="BU3" s="24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46"/>
    </row>
    <row r="4" spans="1:96" s="28" customFormat="1" ht="11.25" customHeight="1">
      <c r="A4" s="45"/>
      <c r="B4" s="12" t="s">
        <v>18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5"/>
      <c r="Q4" s="54"/>
      <c r="R4" s="54">
        <v>2</v>
      </c>
      <c r="S4" s="54">
        <f>R4+2</f>
        <v>4</v>
      </c>
      <c r="T4" s="54">
        <f>R4+T3</f>
        <v>6</v>
      </c>
      <c r="U4" s="54">
        <f>T4+2</f>
        <v>8</v>
      </c>
      <c r="V4" s="54">
        <f>T4+V3</f>
        <v>10</v>
      </c>
      <c r="W4" s="54">
        <f>V4+2</f>
        <v>12</v>
      </c>
      <c r="X4" s="55">
        <f>V4+X3</f>
        <v>14</v>
      </c>
      <c r="Y4" s="54">
        <f>X4+2</f>
        <v>16</v>
      </c>
      <c r="Z4" s="54">
        <f>X4+Z3</f>
        <v>18</v>
      </c>
      <c r="AA4" s="54">
        <f>Z4+2</f>
        <v>20</v>
      </c>
      <c r="AB4" s="54">
        <f>Z4+AB3</f>
        <v>23</v>
      </c>
      <c r="AC4" s="54">
        <f>AB4+2</f>
        <v>25</v>
      </c>
      <c r="AD4" s="54">
        <f>AB4+AD3</f>
        <v>28</v>
      </c>
      <c r="AE4" s="54">
        <f>AD4+2</f>
        <v>30</v>
      </c>
      <c r="AF4" s="54">
        <f>AD4+AF3</f>
        <v>33</v>
      </c>
      <c r="AG4" s="54">
        <f>AF4+2</f>
        <v>35</v>
      </c>
      <c r="AH4" s="54">
        <f>AF4+AH3</f>
        <v>38</v>
      </c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7"/>
      <c r="AW4" s="24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7"/>
      <c r="BU4" s="24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46"/>
    </row>
    <row r="5" spans="1:96" s="28" customFormat="1" ht="11.25" customHeight="1">
      <c r="A5" s="45"/>
      <c r="B5" s="12" t="s">
        <v>19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5"/>
      <c r="Q5" s="25"/>
      <c r="R5" s="25"/>
      <c r="S5" s="25"/>
      <c r="T5" s="25">
        <v>6</v>
      </c>
      <c r="U5" s="25"/>
      <c r="V5" s="25"/>
      <c r="W5" s="25">
        <v>12</v>
      </c>
      <c r="X5" s="27"/>
      <c r="Y5" s="25"/>
      <c r="Z5" s="25">
        <v>18</v>
      </c>
      <c r="AA5" s="25"/>
      <c r="AB5" s="25"/>
      <c r="AC5" s="25">
        <v>24</v>
      </c>
      <c r="AD5" s="25"/>
      <c r="AE5" s="25"/>
      <c r="AF5" s="25">
        <v>30</v>
      </c>
      <c r="AG5" s="25"/>
      <c r="AH5" s="25">
        <v>36</v>
      </c>
      <c r="AI5" s="25"/>
      <c r="AJ5" s="25"/>
      <c r="AK5" s="25">
        <v>38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7"/>
      <c r="AW5" s="24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7"/>
      <c r="BU5" s="24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46"/>
    </row>
    <row r="6" spans="1:96" s="28" customFormat="1" ht="11.25" customHeight="1">
      <c r="A6" s="45"/>
      <c r="B6" s="1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P6" s="25"/>
      <c r="Q6" s="25"/>
      <c r="R6" s="25"/>
      <c r="S6" s="25"/>
      <c r="T6" s="25"/>
      <c r="U6" s="56"/>
      <c r="V6" s="56"/>
      <c r="W6" s="56"/>
      <c r="X6" s="57"/>
      <c r="Y6" s="56"/>
      <c r="Z6" s="56"/>
      <c r="AA6" s="56"/>
      <c r="AB6" s="56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7"/>
      <c r="AW6" s="24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7"/>
      <c r="BU6" s="24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46"/>
    </row>
    <row r="7" spans="1:96" s="28" customFormat="1" ht="11.25" customHeight="1">
      <c r="A7" s="45"/>
      <c r="B7" s="12" t="s">
        <v>20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9">
        <v>6</v>
      </c>
      <c r="V7" s="30"/>
      <c r="W7" s="30"/>
      <c r="X7" s="30"/>
      <c r="Y7" s="30"/>
      <c r="Z7" s="31"/>
      <c r="AA7" s="31"/>
      <c r="AB7" s="32">
        <v>6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7"/>
      <c r="AW7" s="24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7"/>
      <c r="BU7" s="24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46"/>
    </row>
    <row r="8" spans="1:96" s="28" customFormat="1" ht="11.25" customHeight="1">
      <c r="A8" s="45"/>
      <c r="B8" s="12" t="s">
        <v>22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9">
        <v>6</v>
      </c>
      <c r="Y8" s="30"/>
      <c r="Z8" s="30"/>
      <c r="AA8" s="30"/>
      <c r="AB8" s="30"/>
      <c r="AC8" s="31"/>
      <c r="AD8" s="31"/>
      <c r="AE8" s="32">
        <v>6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7"/>
      <c r="AW8" s="24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7"/>
      <c r="BU8" s="24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46"/>
    </row>
    <row r="9" spans="1:96" s="28" customFormat="1" ht="11.25" customHeight="1">
      <c r="A9" s="4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7"/>
      <c r="Y9" s="25"/>
      <c r="Z9" s="25"/>
      <c r="AA9" s="29">
        <v>6</v>
      </c>
      <c r="AB9" s="30"/>
      <c r="AC9" s="30"/>
      <c r="AD9" s="30"/>
      <c r="AE9" s="30"/>
      <c r="AF9" s="31"/>
      <c r="AG9" s="31"/>
      <c r="AH9" s="32">
        <v>6</v>
      </c>
      <c r="AI9" s="25"/>
      <c r="AJ9" s="58"/>
      <c r="AK9" s="58"/>
      <c r="AL9" s="58"/>
      <c r="AM9" s="59">
        <v>20</v>
      </c>
      <c r="AN9" s="25"/>
      <c r="AO9" s="25"/>
      <c r="AP9" s="25"/>
      <c r="AQ9" s="25"/>
      <c r="AR9" s="25"/>
      <c r="AS9" s="25"/>
      <c r="AT9" s="25"/>
      <c r="AU9" s="25"/>
      <c r="AV9" s="27"/>
      <c r="AW9" s="24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7"/>
      <c r="BU9" s="24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46"/>
    </row>
    <row r="10" spans="1:96" s="28" customFormat="1" ht="11.25" customHeight="1">
      <c r="A10" s="4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7"/>
      <c r="Y10" s="25"/>
      <c r="Z10" s="25"/>
      <c r="AA10" s="25"/>
      <c r="AB10" s="25"/>
      <c r="AC10" s="25"/>
      <c r="AD10" s="29">
        <v>6</v>
      </c>
      <c r="AE10" s="30"/>
      <c r="AF10" s="30"/>
      <c r="AG10" s="30"/>
      <c r="AH10" s="30"/>
      <c r="AI10" s="31"/>
      <c r="AJ10" s="31"/>
      <c r="AK10" s="32">
        <v>6</v>
      </c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4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4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46"/>
    </row>
    <row r="11" spans="1:96" s="28" customFormat="1" ht="11.25" customHeight="1">
      <c r="A11" s="4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7"/>
      <c r="Y11" s="25"/>
      <c r="Z11" s="25"/>
      <c r="AA11" s="25"/>
      <c r="AB11" s="25"/>
      <c r="AC11" s="25"/>
      <c r="AD11" s="25"/>
      <c r="AE11" s="25"/>
      <c r="AF11" s="25"/>
      <c r="AG11" s="29">
        <v>6</v>
      </c>
      <c r="AH11" s="30"/>
      <c r="AI11" s="30"/>
      <c r="AJ11" s="30"/>
      <c r="AK11" s="30"/>
      <c r="AL11" s="31"/>
      <c r="AM11" s="32">
        <v>6</v>
      </c>
      <c r="AN11" s="25"/>
      <c r="AO11" s="25"/>
      <c r="AP11" s="25"/>
      <c r="AQ11" s="25"/>
      <c r="AR11" s="25"/>
      <c r="AS11" s="25"/>
      <c r="AT11" s="25"/>
      <c r="AU11" s="25"/>
      <c r="AV11" s="25"/>
      <c r="AW11" s="24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4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46"/>
    </row>
    <row r="12" spans="1:96" s="28" customFormat="1" ht="11.25" customHeight="1">
      <c r="A12" s="4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7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9">
        <v>6</v>
      </c>
      <c r="AJ12" s="30"/>
      <c r="AK12" s="30"/>
      <c r="AL12" s="30"/>
      <c r="AM12" s="30"/>
      <c r="AN12" s="31"/>
      <c r="AO12" s="31"/>
      <c r="AP12" s="32">
        <v>6</v>
      </c>
      <c r="AQ12" s="25"/>
      <c r="AR12" s="25"/>
      <c r="AS12" s="25"/>
      <c r="AT12" s="25"/>
      <c r="AU12" s="25"/>
      <c r="AV12" s="25"/>
      <c r="AW12" s="24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46"/>
    </row>
    <row r="13" spans="1:96" s="28" customFormat="1" ht="11.25" customHeight="1">
      <c r="A13" s="4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7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9">
        <v>2</v>
      </c>
      <c r="AM13" s="30"/>
      <c r="AN13" s="30"/>
      <c r="AO13" s="30"/>
      <c r="AP13" s="30"/>
      <c r="AQ13" s="32">
        <v>2</v>
      </c>
      <c r="AR13" s="58"/>
      <c r="AS13" s="58"/>
      <c r="AT13" s="58"/>
      <c r="AU13" s="59">
        <v>18</v>
      </c>
      <c r="AV13" s="25"/>
      <c r="AW13" s="24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4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46"/>
    </row>
    <row r="14" spans="1:96" s="28" customFormat="1" ht="11.25" customHeight="1" hidden="1" outlineLevel="1">
      <c r="A14" s="45"/>
      <c r="B14" s="12" t="s">
        <v>40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6</v>
      </c>
      <c r="V14" s="25"/>
      <c r="W14" s="25"/>
      <c r="X14" s="27">
        <v>6</v>
      </c>
      <c r="Y14" s="25"/>
      <c r="Z14" s="25"/>
      <c r="AA14" s="25">
        <v>6</v>
      </c>
      <c r="AB14" s="25"/>
      <c r="AC14" s="25"/>
      <c r="AD14" s="25">
        <v>6</v>
      </c>
      <c r="AE14" s="25"/>
      <c r="AF14" s="25"/>
      <c r="AG14" s="25">
        <v>6</v>
      </c>
      <c r="AH14" s="25"/>
      <c r="AI14" s="25">
        <v>6</v>
      </c>
      <c r="AJ14" s="25"/>
      <c r="AK14" s="25"/>
      <c r="AL14" s="25">
        <v>2</v>
      </c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4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4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46"/>
    </row>
    <row r="15" spans="1:96" s="28" customFormat="1" ht="11.25" customHeight="1" collapsed="1">
      <c r="A15" s="4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7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4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46"/>
    </row>
    <row r="16" spans="1:96" s="28" customFormat="1" ht="11.25" customHeight="1">
      <c r="A16" s="4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2"/>
      <c r="V16" s="25"/>
      <c r="W16" s="25"/>
      <c r="X16" s="27"/>
      <c r="Y16" s="25"/>
      <c r="Z16" s="25"/>
      <c r="AA16" s="25"/>
      <c r="AB16" s="25"/>
      <c r="AC16" s="25"/>
      <c r="AD16" s="25"/>
      <c r="AE16" s="25"/>
      <c r="AF16" s="25"/>
      <c r="AG16" s="26" t="s">
        <v>13</v>
      </c>
      <c r="AH16" s="25"/>
      <c r="AI16" s="51"/>
      <c r="AJ16" s="52">
        <v>5</v>
      </c>
      <c r="AK16" s="52"/>
      <c r="AL16" s="52">
        <v>5</v>
      </c>
      <c r="AM16" s="52"/>
      <c r="AN16" s="52">
        <v>5</v>
      </c>
      <c r="AO16" s="52"/>
      <c r="AP16" s="52">
        <v>5</v>
      </c>
      <c r="AQ16" s="52"/>
      <c r="AR16" s="52">
        <v>5</v>
      </c>
      <c r="AS16" s="52"/>
      <c r="AT16" s="52">
        <v>5</v>
      </c>
      <c r="AU16" s="52"/>
      <c r="AV16" s="52">
        <v>4</v>
      </c>
      <c r="AW16" s="52"/>
      <c r="AX16" s="53">
        <v>4</v>
      </c>
      <c r="AY16" s="24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4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46"/>
    </row>
    <row r="17" spans="1:96" s="25" customFormat="1" ht="11.25" customHeight="1">
      <c r="A17" s="45"/>
      <c r="U17" s="12"/>
      <c r="X17" s="27"/>
      <c r="AG17" s="26"/>
      <c r="AJ17" s="25">
        <v>5</v>
      </c>
      <c r="AK17" s="54">
        <f>AJ17+2</f>
        <v>7</v>
      </c>
      <c r="AL17" s="54">
        <f>AJ17+AL16</f>
        <v>10</v>
      </c>
      <c r="AM17" s="54">
        <f>AL17+2</f>
        <v>12</v>
      </c>
      <c r="AN17" s="54">
        <f>AL17+AN16</f>
        <v>15</v>
      </c>
      <c r="AO17" s="54">
        <f>AN17+2</f>
        <v>17</v>
      </c>
      <c r="AP17" s="54">
        <f>AN17+AP16</f>
        <v>20</v>
      </c>
      <c r="AQ17" s="54">
        <f>AP17+2</f>
        <v>22</v>
      </c>
      <c r="AR17" s="54">
        <f>AP17+AR16</f>
        <v>25</v>
      </c>
      <c r="AS17" s="54">
        <f>AR17+2</f>
        <v>27</v>
      </c>
      <c r="AT17" s="54">
        <f>AR17+AT16</f>
        <v>30</v>
      </c>
      <c r="AU17" s="54">
        <f>AT17+2</f>
        <v>32</v>
      </c>
      <c r="AV17" s="55">
        <f>AT17+AV16</f>
        <v>34</v>
      </c>
      <c r="AW17" s="54">
        <f>AV17+2</f>
        <v>36</v>
      </c>
      <c r="AX17" s="54">
        <f>AV17+AX16</f>
        <v>38</v>
      </c>
      <c r="BU17" s="24"/>
      <c r="CR17" s="46"/>
    </row>
    <row r="18" spans="1:96" s="25" customFormat="1" ht="11.25" customHeight="1">
      <c r="A18" s="45"/>
      <c r="U18" s="12"/>
      <c r="X18" s="27"/>
      <c r="AG18" s="26"/>
      <c r="AK18" s="25">
        <v>4</v>
      </c>
      <c r="AM18" s="25">
        <v>10</v>
      </c>
      <c r="AP18" s="25">
        <v>16</v>
      </c>
      <c r="AR18" s="25">
        <v>22</v>
      </c>
      <c r="AU18" s="25">
        <v>28</v>
      </c>
      <c r="AW18" s="24">
        <v>34</v>
      </c>
      <c r="AZ18" s="25">
        <v>38</v>
      </c>
      <c r="BU18" s="24"/>
      <c r="CR18" s="46"/>
    </row>
    <row r="19" spans="1:96" s="25" customFormat="1" ht="11.25" customHeight="1">
      <c r="A19" s="45"/>
      <c r="U19" s="15"/>
      <c r="X19" s="27"/>
      <c r="AG19" s="26"/>
      <c r="AL19" s="56"/>
      <c r="AM19" s="56"/>
      <c r="AN19" s="56"/>
      <c r="AO19" s="56"/>
      <c r="AP19" s="56"/>
      <c r="AQ19" s="56"/>
      <c r="AR19" s="56"/>
      <c r="AW19" s="24"/>
      <c r="BU19" s="24"/>
      <c r="CR19" s="46"/>
    </row>
    <row r="20" spans="1:96" s="28" customFormat="1" ht="11.25" customHeight="1">
      <c r="A20" s="4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12"/>
      <c r="V20" s="25"/>
      <c r="W20" s="25"/>
      <c r="X20" s="27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47">
        <v>4</v>
      </c>
      <c r="AM20" s="48"/>
      <c r="AN20" s="48"/>
      <c r="AO20" s="48"/>
      <c r="AP20" s="48"/>
      <c r="AQ20" s="49"/>
      <c r="AR20" s="50">
        <v>4</v>
      </c>
      <c r="AS20" s="25"/>
      <c r="AT20" s="25"/>
      <c r="AU20" s="25"/>
      <c r="AV20" s="25"/>
      <c r="AW20" s="24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4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46"/>
    </row>
    <row r="21" spans="1:96" s="28" customFormat="1" ht="11.25" customHeight="1">
      <c r="A21" s="4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12"/>
      <c r="V21" s="25"/>
      <c r="W21" s="25"/>
      <c r="X21" s="27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9">
        <v>6</v>
      </c>
      <c r="AO21" s="30"/>
      <c r="AP21" s="30"/>
      <c r="AQ21" s="30"/>
      <c r="AR21" s="30"/>
      <c r="AS21" s="31"/>
      <c r="AT21" s="31"/>
      <c r="AU21" s="32">
        <v>6</v>
      </c>
      <c r="AV21" s="25"/>
      <c r="AW21" s="24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4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46"/>
    </row>
    <row r="22" spans="1:96" s="28" customFormat="1" ht="11.25" customHeight="1">
      <c r="A22" s="4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7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9">
        <v>6</v>
      </c>
      <c r="AR22" s="30"/>
      <c r="AS22" s="30"/>
      <c r="AT22" s="30"/>
      <c r="AU22" s="30"/>
      <c r="AV22" s="31"/>
      <c r="AW22" s="32">
        <v>6</v>
      </c>
      <c r="AX22" s="25"/>
      <c r="AY22" s="25"/>
      <c r="AZ22" s="58"/>
      <c r="BA22" s="58"/>
      <c r="BB22" s="58"/>
      <c r="BC22" s="59">
        <v>20</v>
      </c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4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46"/>
    </row>
    <row r="23" spans="1:96" s="28" customFormat="1" ht="11.25" customHeight="1">
      <c r="A23" s="4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7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9">
        <v>6</v>
      </c>
      <c r="AT23" s="30"/>
      <c r="AU23" s="30"/>
      <c r="AV23" s="30"/>
      <c r="AW23" s="30"/>
      <c r="AX23" s="31"/>
      <c r="AY23" s="31"/>
      <c r="AZ23" s="32">
        <v>6</v>
      </c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4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46"/>
    </row>
    <row r="24" spans="1:96" s="28" customFormat="1" ht="11.25" customHeight="1">
      <c r="A24" s="4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7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9">
        <v>6</v>
      </c>
      <c r="AW24" s="30"/>
      <c r="AX24" s="30"/>
      <c r="AY24" s="30"/>
      <c r="AZ24" s="30"/>
      <c r="BA24" s="31"/>
      <c r="BB24" s="32">
        <v>6</v>
      </c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4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46"/>
    </row>
    <row r="25" spans="1:96" s="28" customFormat="1" ht="11.25" customHeight="1">
      <c r="A25" s="4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7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4"/>
      <c r="AX25" s="29">
        <v>6</v>
      </c>
      <c r="AY25" s="30"/>
      <c r="AZ25" s="30"/>
      <c r="BA25" s="30"/>
      <c r="BB25" s="30"/>
      <c r="BC25" s="31"/>
      <c r="BD25" s="31"/>
      <c r="BE25" s="32">
        <v>6</v>
      </c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4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46"/>
    </row>
    <row r="26" spans="1:96" s="28" customFormat="1" ht="11.25" customHeight="1">
      <c r="A26" s="4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7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4"/>
      <c r="AX26" s="25"/>
      <c r="AY26" s="25"/>
      <c r="AZ26" s="25"/>
      <c r="BA26" s="29">
        <v>4</v>
      </c>
      <c r="BB26" s="30"/>
      <c r="BC26" s="30"/>
      <c r="BD26" s="30"/>
      <c r="BE26" s="30"/>
      <c r="BF26" s="31"/>
      <c r="BG26" s="32">
        <v>4</v>
      </c>
      <c r="BH26" s="58"/>
      <c r="BI26" s="58"/>
      <c r="BJ26" s="58"/>
      <c r="BK26" s="59">
        <v>18</v>
      </c>
      <c r="BL26" s="25"/>
      <c r="BM26" s="25"/>
      <c r="BN26" s="25"/>
      <c r="BO26" s="25"/>
      <c r="BP26" s="25"/>
      <c r="BQ26" s="25"/>
      <c r="BR26" s="25"/>
      <c r="BS26" s="25"/>
      <c r="BT26" s="25"/>
      <c r="BU26" s="24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46"/>
    </row>
    <row r="27" spans="1:96" s="28" customFormat="1" ht="11.25" customHeight="1" hidden="1" outlineLevel="1">
      <c r="A27" s="4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7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>
        <v>4</v>
      </c>
      <c r="AM27" s="25"/>
      <c r="AN27" s="25">
        <v>6</v>
      </c>
      <c r="AO27" s="25"/>
      <c r="AP27" s="25"/>
      <c r="AQ27" s="25">
        <v>6</v>
      </c>
      <c r="AR27" s="25"/>
      <c r="AS27" s="25">
        <v>6</v>
      </c>
      <c r="AT27" s="25"/>
      <c r="AU27" s="25"/>
      <c r="AV27" s="25">
        <v>6</v>
      </c>
      <c r="AW27" s="24"/>
      <c r="AX27" s="25">
        <v>6</v>
      </c>
      <c r="AY27" s="25"/>
      <c r="AZ27" s="25"/>
      <c r="BA27" s="25">
        <v>4</v>
      </c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4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46"/>
    </row>
    <row r="28" spans="1:96" s="28" customFormat="1" ht="11.25" customHeight="1" collapsed="1">
      <c r="A28" s="4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7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4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4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46"/>
    </row>
    <row r="29" spans="1:96" s="28" customFormat="1" ht="11.25" customHeight="1">
      <c r="A29" s="45"/>
      <c r="B29" s="107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25"/>
      <c r="X29" s="27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4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4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46"/>
    </row>
    <row r="30" spans="1:96" s="28" customFormat="1" ht="11.25" customHeight="1">
      <c r="A30" s="45"/>
      <c r="B30" s="24"/>
      <c r="C30" s="11"/>
      <c r="D30" s="7"/>
      <c r="E30" s="8" t="s">
        <v>11</v>
      </c>
      <c r="F30" s="7"/>
      <c r="G30" s="7"/>
      <c r="H30" s="7"/>
      <c r="I30" s="7"/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7"/>
      <c r="W30" s="25"/>
      <c r="X30" s="27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12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6" t="s">
        <v>14</v>
      </c>
      <c r="AX30" s="25"/>
      <c r="AY30" s="51"/>
      <c r="AZ30" s="52">
        <v>4</v>
      </c>
      <c r="BA30" s="52"/>
      <c r="BB30" s="52">
        <v>5</v>
      </c>
      <c r="BC30" s="52"/>
      <c r="BD30" s="52">
        <v>5</v>
      </c>
      <c r="BE30" s="52"/>
      <c r="BF30" s="52">
        <v>5</v>
      </c>
      <c r="BG30" s="52"/>
      <c r="BH30" s="52">
        <v>5</v>
      </c>
      <c r="BI30" s="52"/>
      <c r="BJ30" s="52">
        <v>5</v>
      </c>
      <c r="BK30" s="52"/>
      <c r="BL30" s="52">
        <v>5</v>
      </c>
      <c r="BM30" s="52"/>
      <c r="BN30" s="53">
        <v>4</v>
      </c>
      <c r="BO30" s="25"/>
      <c r="BP30" s="25"/>
      <c r="BQ30" s="25"/>
      <c r="BR30" s="25"/>
      <c r="BS30" s="25"/>
      <c r="BT30" s="25"/>
      <c r="BU30" s="24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46"/>
    </row>
    <row r="31" spans="1:96" s="25" customFormat="1" ht="11.25" customHeight="1">
      <c r="A31" s="45"/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7"/>
      <c r="X31" s="27"/>
      <c r="AI31" s="12"/>
      <c r="AV31" s="27"/>
      <c r="AW31" s="26"/>
      <c r="AZ31" s="25">
        <v>4</v>
      </c>
      <c r="BA31" s="54">
        <f>AZ31+2</f>
        <v>6</v>
      </c>
      <c r="BB31" s="54">
        <f>AZ31+BB30</f>
        <v>9</v>
      </c>
      <c r="BC31" s="54">
        <f>BB31+2</f>
        <v>11</v>
      </c>
      <c r="BD31" s="54">
        <f>BB31+BD30</f>
        <v>14</v>
      </c>
      <c r="BE31" s="54">
        <f>BD31+2</f>
        <v>16</v>
      </c>
      <c r="BF31" s="54">
        <f>BD31+BF30</f>
        <v>19</v>
      </c>
      <c r="BG31" s="54">
        <f>BF31+2</f>
        <v>21</v>
      </c>
      <c r="BH31" s="54">
        <f>BF31+BH30</f>
        <v>24</v>
      </c>
      <c r="BI31" s="54">
        <f>BH31+2</f>
        <v>26</v>
      </c>
      <c r="BJ31" s="54">
        <f>BH31+BJ30</f>
        <v>29</v>
      </c>
      <c r="BK31" s="54">
        <f>BJ31+2</f>
        <v>31</v>
      </c>
      <c r="BL31" s="54">
        <f>BJ31+BL30</f>
        <v>34</v>
      </c>
      <c r="BM31" s="54">
        <f>BL31+2</f>
        <v>36</v>
      </c>
      <c r="BN31" s="54">
        <f>BL31+BN30</f>
        <v>38</v>
      </c>
      <c r="BU31" s="24"/>
      <c r="CR31" s="46"/>
    </row>
    <row r="32" spans="1:96" s="25" customFormat="1" ht="11.25" customHeight="1">
      <c r="A32" s="45"/>
      <c r="B32" s="24"/>
      <c r="C32" s="34"/>
      <c r="D32" s="7"/>
      <c r="E32" s="8" t="s">
        <v>8</v>
      </c>
      <c r="F32" s="7"/>
      <c r="G32" s="7"/>
      <c r="H32" s="7"/>
      <c r="I32" s="7"/>
      <c r="J32" s="7"/>
      <c r="K32" s="7"/>
      <c r="L32" s="7"/>
      <c r="M32" s="5"/>
      <c r="N32" s="5"/>
      <c r="O32" s="5"/>
      <c r="P32" s="5"/>
      <c r="Q32" s="5"/>
      <c r="R32" s="5"/>
      <c r="S32" s="5"/>
      <c r="T32" s="5"/>
      <c r="U32" s="5"/>
      <c r="V32" s="27"/>
      <c r="X32" s="27"/>
      <c r="AI32" s="12"/>
      <c r="AV32" s="27"/>
      <c r="AW32" s="26"/>
      <c r="AZ32" s="25">
        <v>2</v>
      </c>
      <c r="BC32" s="25">
        <v>8</v>
      </c>
      <c r="BE32" s="25">
        <v>14</v>
      </c>
      <c r="BH32" s="25">
        <v>20</v>
      </c>
      <c r="BJ32" s="25">
        <v>26</v>
      </c>
      <c r="BM32" s="25">
        <v>32</v>
      </c>
      <c r="BO32" s="25">
        <v>38</v>
      </c>
      <c r="BU32" s="24"/>
      <c r="CR32" s="46"/>
    </row>
    <row r="33" spans="1:96" s="25" customFormat="1" ht="11.25" customHeight="1">
      <c r="A33" s="4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X33" s="27"/>
      <c r="AI33" s="15"/>
      <c r="AV33" s="27"/>
      <c r="AW33" s="26"/>
      <c r="BA33" s="56"/>
      <c r="BB33" s="56"/>
      <c r="BC33" s="56"/>
      <c r="BD33" s="56"/>
      <c r="BE33" s="56"/>
      <c r="BF33" s="56"/>
      <c r="BG33" s="56"/>
      <c r="BH33" s="56"/>
      <c r="BU33" s="24"/>
      <c r="CR33" s="46"/>
    </row>
    <row r="34" spans="1:96" s="28" customFormat="1" ht="11.25" customHeight="1">
      <c r="A34" s="45"/>
      <c r="B34" s="24"/>
      <c r="C34" s="10"/>
      <c r="D34" s="7"/>
      <c r="E34" s="8" t="s">
        <v>9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7"/>
      <c r="W34" s="25"/>
      <c r="X34" s="27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12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4"/>
      <c r="AX34" s="25"/>
      <c r="AY34" s="25"/>
      <c r="AZ34" s="25"/>
      <c r="BA34" s="47">
        <v>2</v>
      </c>
      <c r="BB34" s="48"/>
      <c r="BC34" s="48"/>
      <c r="BD34" s="48"/>
      <c r="BE34" s="48"/>
      <c r="BF34" s="49"/>
      <c r="BG34" s="49"/>
      <c r="BH34" s="50">
        <v>2</v>
      </c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4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46"/>
    </row>
    <row r="35" spans="1:96" s="28" customFormat="1" ht="11.25" customHeight="1">
      <c r="A35" s="45"/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5"/>
      <c r="X35" s="27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12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4"/>
      <c r="AX35" s="25"/>
      <c r="AY35" s="25"/>
      <c r="AZ35" s="25"/>
      <c r="BA35" s="25"/>
      <c r="BB35" s="25"/>
      <c r="BC35" s="25"/>
      <c r="BD35" s="29">
        <v>6</v>
      </c>
      <c r="BE35" s="30"/>
      <c r="BF35" s="30"/>
      <c r="BG35" s="30"/>
      <c r="BH35" s="30"/>
      <c r="BI35" s="31"/>
      <c r="BJ35" s="32">
        <v>6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4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46"/>
    </row>
    <row r="36" spans="1:96" s="28" customFormat="1" ht="11.25" customHeight="1">
      <c r="A36" s="45"/>
      <c r="B36" s="24"/>
      <c r="C36" s="41"/>
      <c r="D36" s="7"/>
      <c r="E36" s="8" t="s">
        <v>21</v>
      </c>
      <c r="F36" s="7"/>
      <c r="G36" s="7"/>
      <c r="H36" s="7"/>
      <c r="I36" s="7"/>
      <c r="J36" s="7"/>
      <c r="K36" s="7"/>
      <c r="L36" s="7"/>
      <c r="M36" s="5"/>
      <c r="N36" s="5"/>
      <c r="O36" s="5"/>
      <c r="P36" s="5"/>
      <c r="Q36" s="5"/>
      <c r="R36" s="5"/>
      <c r="S36" s="5"/>
      <c r="T36" s="5"/>
      <c r="U36" s="5"/>
      <c r="V36" s="27"/>
      <c r="W36" s="25"/>
      <c r="X36" s="27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1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4"/>
      <c r="AX36" s="25"/>
      <c r="AY36" s="25"/>
      <c r="AZ36" s="25"/>
      <c r="BA36" s="25"/>
      <c r="BB36" s="25"/>
      <c r="BC36" s="25"/>
      <c r="BD36" s="25"/>
      <c r="BE36" s="25"/>
      <c r="BF36" s="29">
        <v>6</v>
      </c>
      <c r="BG36" s="30"/>
      <c r="BH36" s="30"/>
      <c r="BI36" s="30"/>
      <c r="BJ36" s="30"/>
      <c r="BK36" s="31"/>
      <c r="BL36" s="31"/>
      <c r="BM36" s="32">
        <v>6</v>
      </c>
      <c r="BN36" s="25"/>
      <c r="BO36" s="25"/>
      <c r="BP36" s="25"/>
      <c r="BQ36" s="25"/>
      <c r="BR36" s="25"/>
      <c r="BS36" s="25"/>
      <c r="BT36" s="25"/>
      <c r="BU36" s="24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46"/>
    </row>
    <row r="37" spans="1:96" s="28" customFormat="1" ht="11.25" customHeight="1">
      <c r="A37" s="4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25"/>
      <c r="X37" s="27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12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4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9">
        <v>6</v>
      </c>
      <c r="BJ37" s="30"/>
      <c r="BK37" s="30"/>
      <c r="BL37" s="30"/>
      <c r="BM37" s="30"/>
      <c r="BN37" s="31"/>
      <c r="BO37" s="32">
        <v>6</v>
      </c>
      <c r="BP37" s="58"/>
      <c r="BQ37" s="58"/>
      <c r="BR37" s="58"/>
      <c r="BS37" s="59">
        <v>20</v>
      </c>
      <c r="BT37" s="25"/>
      <c r="BU37" s="24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46"/>
    </row>
    <row r="38" spans="1:96" s="28" customFormat="1" ht="11.25" customHeight="1">
      <c r="A38" s="45"/>
      <c r="B38" s="24"/>
      <c r="C38" s="9"/>
      <c r="D38" s="7"/>
      <c r="E38" s="8" t="s">
        <v>10</v>
      </c>
      <c r="F38" s="7"/>
      <c r="G38" s="7"/>
      <c r="H38" s="7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7"/>
      <c r="W38" s="25"/>
      <c r="X38" s="27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12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4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9">
        <v>6</v>
      </c>
      <c r="BL38" s="30"/>
      <c r="BM38" s="30"/>
      <c r="BN38" s="30"/>
      <c r="BO38" s="30"/>
      <c r="BP38" s="31"/>
      <c r="BQ38" s="31"/>
      <c r="BR38" s="32">
        <v>6</v>
      </c>
      <c r="BS38" s="25"/>
      <c r="BT38" s="25"/>
      <c r="BU38" s="24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46"/>
    </row>
    <row r="39" spans="1:96" s="28" customFormat="1" ht="11.25" customHeight="1">
      <c r="A39" s="45"/>
      <c r="B39" s="33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25"/>
      <c r="X39" s="27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4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9">
        <v>6</v>
      </c>
      <c r="BO39" s="30"/>
      <c r="BP39" s="30"/>
      <c r="BQ39" s="30"/>
      <c r="BR39" s="30"/>
      <c r="BS39" s="31"/>
      <c r="BT39" s="31">
        <v>6</v>
      </c>
      <c r="BU39" s="33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46"/>
    </row>
    <row r="40" spans="1:96" s="28" customFormat="1" ht="11.25" customHeight="1">
      <c r="A40" s="4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7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4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9">
        <v>6</v>
      </c>
      <c r="BQ40" s="30"/>
      <c r="BR40" s="30"/>
      <c r="BS40" s="30"/>
      <c r="BT40" s="30"/>
      <c r="BU40" s="31"/>
      <c r="BV40" s="31"/>
      <c r="BW40" s="32">
        <v>6</v>
      </c>
      <c r="BX40" s="58"/>
      <c r="BY40" s="58"/>
      <c r="BZ40" s="58"/>
      <c r="CA40" s="59">
        <v>18</v>
      </c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46"/>
    </row>
    <row r="41" spans="1:96" s="28" customFormat="1" ht="11.25" customHeight="1" hidden="1" outlineLevel="1">
      <c r="A41" s="4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7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4"/>
      <c r="AX41" s="25"/>
      <c r="AY41" s="25"/>
      <c r="AZ41" s="25"/>
      <c r="BA41" s="25">
        <v>2</v>
      </c>
      <c r="BB41" s="25"/>
      <c r="BC41" s="25"/>
      <c r="BD41" s="25">
        <v>6</v>
      </c>
      <c r="BE41" s="25"/>
      <c r="BF41" s="25">
        <v>6</v>
      </c>
      <c r="BG41" s="25"/>
      <c r="BH41" s="25"/>
      <c r="BI41" s="25">
        <v>6</v>
      </c>
      <c r="BJ41" s="25"/>
      <c r="BK41" s="25">
        <v>6</v>
      </c>
      <c r="BL41" s="25"/>
      <c r="BM41" s="25"/>
      <c r="BN41" s="25">
        <v>6</v>
      </c>
      <c r="BO41" s="25"/>
      <c r="BP41" s="25">
        <v>6</v>
      </c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46"/>
    </row>
    <row r="42" spans="1:96" s="28" customFormat="1" ht="11.25" customHeight="1" collapsed="1">
      <c r="A42" s="4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3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33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33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46"/>
    </row>
    <row r="43" spans="1:97" s="102" customFormat="1" ht="29.25" customHeight="1">
      <c r="A43" s="114"/>
      <c r="B43" s="219" t="s">
        <v>44</v>
      </c>
      <c r="C43" s="219"/>
      <c r="D43" s="116" t="s">
        <v>30</v>
      </c>
      <c r="E43" s="116"/>
      <c r="F43" s="116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>
        <f>T43+U14*5+U27*5+U41*5</f>
        <v>30</v>
      </c>
      <c r="V43" s="115">
        <f aca="true" t="shared" si="0" ref="V43:BP43">U43+V14*5+V27*5+V41*5</f>
        <v>30</v>
      </c>
      <c r="W43" s="115">
        <f t="shared" si="0"/>
        <v>30</v>
      </c>
      <c r="X43" s="115">
        <f t="shared" si="0"/>
        <v>60</v>
      </c>
      <c r="Y43" s="115">
        <f t="shared" si="0"/>
        <v>60</v>
      </c>
      <c r="Z43" s="115">
        <f t="shared" si="0"/>
        <v>60</v>
      </c>
      <c r="AA43" s="115">
        <f t="shared" si="0"/>
        <v>90</v>
      </c>
      <c r="AB43" s="115">
        <f t="shared" si="0"/>
        <v>90</v>
      </c>
      <c r="AC43" s="115">
        <f t="shared" si="0"/>
        <v>90</v>
      </c>
      <c r="AD43" s="115">
        <f t="shared" si="0"/>
        <v>120</v>
      </c>
      <c r="AE43" s="115">
        <f t="shared" si="0"/>
        <v>120</v>
      </c>
      <c r="AF43" s="115">
        <f t="shared" si="0"/>
        <v>120</v>
      </c>
      <c r="AG43" s="115">
        <f t="shared" si="0"/>
        <v>150</v>
      </c>
      <c r="AH43" s="115">
        <f t="shared" si="0"/>
        <v>150</v>
      </c>
      <c r="AI43" s="115">
        <f t="shared" si="0"/>
        <v>180</v>
      </c>
      <c r="AJ43" s="115">
        <f t="shared" si="0"/>
        <v>180</v>
      </c>
      <c r="AK43" s="115">
        <f t="shared" si="0"/>
        <v>180</v>
      </c>
      <c r="AL43" s="115">
        <f t="shared" si="0"/>
        <v>210</v>
      </c>
      <c r="AM43" s="115">
        <f t="shared" si="0"/>
        <v>210</v>
      </c>
      <c r="AN43" s="115">
        <f t="shared" si="0"/>
        <v>240</v>
      </c>
      <c r="AO43" s="115">
        <f t="shared" si="0"/>
        <v>240</v>
      </c>
      <c r="AP43" s="115">
        <f t="shared" si="0"/>
        <v>240</v>
      </c>
      <c r="AQ43" s="115">
        <f t="shared" si="0"/>
        <v>270</v>
      </c>
      <c r="AR43" s="115">
        <f t="shared" si="0"/>
        <v>270</v>
      </c>
      <c r="AS43" s="115">
        <f t="shared" si="0"/>
        <v>300</v>
      </c>
      <c r="AT43" s="115">
        <f t="shared" si="0"/>
        <v>300</v>
      </c>
      <c r="AU43" s="115">
        <f t="shared" si="0"/>
        <v>300</v>
      </c>
      <c r="AV43" s="115">
        <f t="shared" si="0"/>
        <v>330</v>
      </c>
      <c r="AW43" s="115">
        <f t="shared" si="0"/>
        <v>330</v>
      </c>
      <c r="AX43" s="115">
        <f t="shared" si="0"/>
        <v>360</v>
      </c>
      <c r="AY43" s="115">
        <f t="shared" si="0"/>
        <v>360</v>
      </c>
      <c r="AZ43" s="115">
        <f t="shared" si="0"/>
        <v>360</v>
      </c>
      <c r="BA43" s="115">
        <f t="shared" si="0"/>
        <v>390</v>
      </c>
      <c r="BB43" s="115">
        <f t="shared" si="0"/>
        <v>390</v>
      </c>
      <c r="BC43" s="115">
        <f t="shared" si="0"/>
        <v>390</v>
      </c>
      <c r="BD43" s="115">
        <f t="shared" si="0"/>
        <v>420</v>
      </c>
      <c r="BE43" s="115">
        <f t="shared" si="0"/>
        <v>420</v>
      </c>
      <c r="BF43" s="115">
        <f t="shared" si="0"/>
        <v>450</v>
      </c>
      <c r="BG43" s="115">
        <f t="shared" si="0"/>
        <v>450</v>
      </c>
      <c r="BH43" s="115">
        <f t="shared" si="0"/>
        <v>450</v>
      </c>
      <c r="BI43" s="115">
        <f t="shared" si="0"/>
        <v>480</v>
      </c>
      <c r="BJ43" s="115">
        <f t="shared" si="0"/>
        <v>480</v>
      </c>
      <c r="BK43" s="115">
        <f t="shared" si="0"/>
        <v>510</v>
      </c>
      <c r="BL43" s="115">
        <f t="shared" si="0"/>
        <v>510</v>
      </c>
      <c r="BM43" s="115">
        <f t="shared" si="0"/>
        <v>510</v>
      </c>
      <c r="BN43" s="115">
        <f t="shared" si="0"/>
        <v>540</v>
      </c>
      <c r="BO43" s="115">
        <f t="shared" si="0"/>
        <v>540</v>
      </c>
      <c r="BP43" s="115">
        <f t="shared" si="0"/>
        <v>570</v>
      </c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7"/>
      <c r="CS43" s="105"/>
    </row>
    <row r="44" spans="1:97" s="102" customFormat="1" ht="29.25" customHeight="1">
      <c r="A44" s="108"/>
      <c r="B44" s="220"/>
      <c r="C44" s="220"/>
      <c r="D44" s="106" t="s">
        <v>31</v>
      </c>
      <c r="E44" s="106"/>
      <c r="F44" s="106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>
        <f>T44+U14*42+U31*36+U41*36</f>
        <v>252</v>
      </c>
      <c r="V44" s="101">
        <f>U44+V14*42+V31*36+V41*36</f>
        <v>252</v>
      </c>
      <c r="W44" s="101">
        <f>V44+W14*42+W31*36+W41*36</f>
        <v>252</v>
      </c>
      <c r="X44" s="101">
        <f aca="true" t="shared" si="1" ref="X44:BP44">W44+X14*42+X27*36+X41*36</f>
        <v>504</v>
      </c>
      <c r="Y44" s="101">
        <f t="shared" si="1"/>
        <v>504</v>
      </c>
      <c r="Z44" s="101">
        <f t="shared" si="1"/>
        <v>504</v>
      </c>
      <c r="AA44" s="101">
        <f t="shared" si="1"/>
        <v>756</v>
      </c>
      <c r="AB44" s="101">
        <f t="shared" si="1"/>
        <v>756</v>
      </c>
      <c r="AC44" s="101">
        <f t="shared" si="1"/>
        <v>756</v>
      </c>
      <c r="AD44" s="101">
        <f t="shared" si="1"/>
        <v>1008</v>
      </c>
      <c r="AE44" s="101">
        <f t="shared" si="1"/>
        <v>1008</v>
      </c>
      <c r="AF44" s="101">
        <f t="shared" si="1"/>
        <v>1008</v>
      </c>
      <c r="AG44" s="101">
        <f t="shared" si="1"/>
        <v>1260</v>
      </c>
      <c r="AH44" s="101">
        <f t="shared" si="1"/>
        <v>1260</v>
      </c>
      <c r="AI44" s="101">
        <f t="shared" si="1"/>
        <v>1512</v>
      </c>
      <c r="AJ44" s="101">
        <f t="shared" si="1"/>
        <v>1512</v>
      </c>
      <c r="AK44" s="101">
        <f t="shared" si="1"/>
        <v>1512</v>
      </c>
      <c r="AL44" s="101">
        <f t="shared" si="1"/>
        <v>1740</v>
      </c>
      <c r="AM44" s="101">
        <f t="shared" si="1"/>
        <v>1740</v>
      </c>
      <c r="AN44" s="101">
        <f t="shared" si="1"/>
        <v>1956</v>
      </c>
      <c r="AO44" s="101">
        <f t="shared" si="1"/>
        <v>1956</v>
      </c>
      <c r="AP44" s="101">
        <f t="shared" si="1"/>
        <v>1956</v>
      </c>
      <c r="AQ44" s="101">
        <f t="shared" si="1"/>
        <v>2172</v>
      </c>
      <c r="AR44" s="101">
        <f t="shared" si="1"/>
        <v>2172</v>
      </c>
      <c r="AS44" s="101">
        <f t="shared" si="1"/>
        <v>2388</v>
      </c>
      <c r="AT44" s="101">
        <f t="shared" si="1"/>
        <v>2388</v>
      </c>
      <c r="AU44" s="101">
        <f t="shared" si="1"/>
        <v>2388</v>
      </c>
      <c r="AV44" s="101">
        <f t="shared" si="1"/>
        <v>2604</v>
      </c>
      <c r="AW44" s="101">
        <f t="shared" si="1"/>
        <v>2604</v>
      </c>
      <c r="AX44" s="101">
        <f t="shared" si="1"/>
        <v>2820</v>
      </c>
      <c r="AY44" s="101">
        <f t="shared" si="1"/>
        <v>2820</v>
      </c>
      <c r="AZ44" s="101">
        <f t="shared" si="1"/>
        <v>2820</v>
      </c>
      <c r="BA44" s="101">
        <f t="shared" si="1"/>
        <v>3036</v>
      </c>
      <c r="BB44" s="101">
        <f t="shared" si="1"/>
        <v>3036</v>
      </c>
      <c r="BC44" s="101">
        <f t="shared" si="1"/>
        <v>3036</v>
      </c>
      <c r="BD44" s="101">
        <f t="shared" si="1"/>
        <v>3252</v>
      </c>
      <c r="BE44" s="101">
        <f t="shared" si="1"/>
        <v>3252</v>
      </c>
      <c r="BF44" s="101">
        <f t="shared" si="1"/>
        <v>3468</v>
      </c>
      <c r="BG44" s="101">
        <f t="shared" si="1"/>
        <v>3468</v>
      </c>
      <c r="BH44" s="101">
        <f t="shared" si="1"/>
        <v>3468</v>
      </c>
      <c r="BI44" s="101">
        <f t="shared" si="1"/>
        <v>3684</v>
      </c>
      <c r="BJ44" s="101">
        <f t="shared" si="1"/>
        <v>3684</v>
      </c>
      <c r="BK44" s="101">
        <f t="shared" si="1"/>
        <v>3900</v>
      </c>
      <c r="BL44" s="101">
        <f t="shared" si="1"/>
        <v>3900</v>
      </c>
      <c r="BM44" s="101">
        <f t="shared" si="1"/>
        <v>3900</v>
      </c>
      <c r="BN44" s="101">
        <f t="shared" si="1"/>
        <v>4116</v>
      </c>
      <c r="BO44" s="101">
        <f t="shared" si="1"/>
        <v>4116</v>
      </c>
      <c r="BP44" s="101">
        <f t="shared" si="1"/>
        <v>4332</v>
      </c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4"/>
      <c r="CS44" s="105"/>
    </row>
    <row r="45" spans="1:97" s="102" customFormat="1" ht="29.25" customHeight="1">
      <c r="A45" s="108"/>
      <c r="B45" s="220"/>
      <c r="C45" s="220"/>
      <c r="D45" s="106" t="s">
        <v>32</v>
      </c>
      <c r="E45" s="106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>
        <f>T45+U14+U31+U41</f>
        <v>6</v>
      </c>
      <c r="V45" s="101">
        <f>U45+V14+V31+V41</f>
        <v>6</v>
      </c>
      <c r="W45" s="101">
        <f>V45+W14+W31+W41</f>
        <v>6</v>
      </c>
      <c r="X45" s="101">
        <f aca="true" t="shared" si="2" ref="X45:BP45">W45+X14+X27+X41</f>
        <v>12</v>
      </c>
      <c r="Y45" s="101">
        <f t="shared" si="2"/>
        <v>12</v>
      </c>
      <c r="Z45" s="101">
        <f t="shared" si="2"/>
        <v>12</v>
      </c>
      <c r="AA45" s="101">
        <f t="shared" si="2"/>
        <v>18</v>
      </c>
      <c r="AB45" s="101">
        <f t="shared" si="2"/>
        <v>18</v>
      </c>
      <c r="AC45" s="101">
        <f t="shared" si="2"/>
        <v>18</v>
      </c>
      <c r="AD45" s="101">
        <f t="shared" si="2"/>
        <v>24</v>
      </c>
      <c r="AE45" s="101">
        <f t="shared" si="2"/>
        <v>24</v>
      </c>
      <c r="AF45" s="101">
        <f t="shared" si="2"/>
        <v>24</v>
      </c>
      <c r="AG45" s="101">
        <f t="shared" si="2"/>
        <v>30</v>
      </c>
      <c r="AH45" s="101">
        <f t="shared" si="2"/>
        <v>30</v>
      </c>
      <c r="AI45" s="101">
        <f t="shared" si="2"/>
        <v>36</v>
      </c>
      <c r="AJ45" s="101">
        <f t="shared" si="2"/>
        <v>36</v>
      </c>
      <c r="AK45" s="101">
        <f t="shared" si="2"/>
        <v>36</v>
      </c>
      <c r="AL45" s="101">
        <f t="shared" si="2"/>
        <v>42</v>
      </c>
      <c r="AM45" s="101">
        <f t="shared" si="2"/>
        <v>42</v>
      </c>
      <c r="AN45" s="101">
        <f t="shared" si="2"/>
        <v>48</v>
      </c>
      <c r="AO45" s="101">
        <f t="shared" si="2"/>
        <v>48</v>
      </c>
      <c r="AP45" s="101">
        <f t="shared" si="2"/>
        <v>48</v>
      </c>
      <c r="AQ45" s="101">
        <f t="shared" si="2"/>
        <v>54</v>
      </c>
      <c r="AR45" s="101">
        <f t="shared" si="2"/>
        <v>54</v>
      </c>
      <c r="AS45" s="101">
        <f t="shared" si="2"/>
        <v>60</v>
      </c>
      <c r="AT45" s="101">
        <f t="shared" si="2"/>
        <v>60</v>
      </c>
      <c r="AU45" s="101">
        <f t="shared" si="2"/>
        <v>60</v>
      </c>
      <c r="AV45" s="101">
        <f t="shared" si="2"/>
        <v>66</v>
      </c>
      <c r="AW45" s="101">
        <f t="shared" si="2"/>
        <v>66</v>
      </c>
      <c r="AX45" s="101">
        <f t="shared" si="2"/>
        <v>72</v>
      </c>
      <c r="AY45" s="101">
        <f t="shared" si="2"/>
        <v>72</v>
      </c>
      <c r="AZ45" s="101">
        <f t="shared" si="2"/>
        <v>72</v>
      </c>
      <c r="BA45" s="101">
        <f t="shared" si="2"/>
        <v>78</v>
      </c>
      <c r="BB45" s="101">
        <f t="shared" si="2"/>
        <v>78</v>
      </c>
      <c r="BC45" s="101">
        <f t="shared" si="2"/>
        <v>78</v>
      </c>
      <c r="BD45" s="101">
        <f t="shared" si="2"/>
        <v>84</v>
      </c>
      <c r="BE45" s="101">
        <f t="shared" si="2"/>
        <v>84</v>
      </c>
      <c r="BF45" s="101">
        <f t="shared" si="2"/>
        <v>90</v>
      </c>
      <c r="BG45" s="101">
        <f t="shared" si="2"/>
        <v>90</v>
      </c>
      <c r="BH45" s="101">
        <f t="shared" si="2"/>
        <v>90</v>
      </c>
      <c r="BI45" s="101">
        <f t="shared" si="2"/>
        <v>96</v>
      </c>
      <c r="BJ45" s="101">
        <f t="shared" si="2"/>
        <v>96</v>
      </c>
      <c r="BK45" s="101">
        <f t="shared" si="2"/>
        <v>102</v>
      </c>
      <c r="BL45" s="101">
        <f t="shared" si="2"/>
        <v>102</v>
      </c>
      <c r="BM45" s="101">
        <f t="shared" si="2"/>
        <v>102</v>
      </c>
      <c r="BN45" s="101">
        <f t="shared" si="2"/>
        <v>108</v>
      </c>
      <c r="BO45" s="101">
        <f t="shared" si="2"/>
        <v>108</v>
      </c>
      <c r="BP45" s="101">
        <f t="shared" si="2"/>
        <v>114</v>
      </c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4"/>
      <c r="CS45" s="105"/>
    </row>
    <row r="46" spans="1:97" s="102" customFormat="1" ht="29.25" customHeight="1">
      <c r="A46" s="108"/>
      <c r="B46" s="220"/>
      <c r="C46" s="220"/>
      <c r="D46" s="106" t="s">
        <v>34</v>
      </c>
      <c r="E46" s="106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>
        <f>T46+U14+U31+U41</f>
        <v>6</v>
      </c>
      <c r="V46" s="101">
        <f>U46+V14+V31+V41</f>
        <v>6</v>
      </c>
      <c r="W46" s="101">
        <f>V46+W14+W31+W41</f>
        <v>6</v>
      </c>
      <c r="X46" s="101">
        <f aca="true" t="shared" si="3" ref="X46:BP46">W46+X14+X27+X41</f>
        <v>12</v>
      </c>
      <c r="Y46" s="101">
        <f t="shared" si="3"/>
        <v>12</v>
      </c>
      <c r="Z46" s="101">
        <f t="shared" si="3"/>
        <v>12</v>
      </c>
      <c r="AA46" s="101">
        <f t="shared" si="3"/>
        <v>18</v>
      </c>
      <c r="AB46" s="101">
        <f t="shared" si="3"/>
        <v>18</v>
      </c>
      <c r="AC46" s="101">
        <f t="shared" si="3"/>
        <v>18</v>
      </c>
      <c r="AD46" s="101">
        <f t="shared" si="3"/>
        <v>24</v>
      </c>
      <c r="AE46" s="101">
        <f t="shared" si="3"/>
        <v>24</v>
      </c>
      <c r="AF46" s="101">
        <f t="shared" si="3"/>
        <v>24</v>
      </c>
      <c r="AG46" s="101">
        <f t="shared" si="3"/>
        <v>30</v>
      </c>
      <c r="AH46" s="101">
        <f t="shared" si="3"/>
        <v>30</v>
      </c>
      <c r="AI46" s="101">
        <f t="shared" si="3"/>
        <v>36</v>
      </c>
      <c r="AJ46" s="101">
        <f t="shared" si="3"/>
        <v>36</v>
      </c>
      <c r="AK46" s="101">
        <f t="shared" si="3"/>
        <v>36</v>
      </c>
      <c r="AL46" s="101">
        <f t="shared" si="3"/>
        <v>42</v>
      </c>
      <c r="AM46" s="101">
        <f t="shared" si="3"/>
        <v>42</v>
      </c>
      <c r="AN46" s="101">
        <f t="shared" si="3"/>
        <v>48</v>
      </c>
      <c r="AO46" s="101">
        <f t="shared" si="3"/>
        <v>48</v>
      </c>
      <c r="AP46" s="101">
        <f t="shared" si="3"/>
        <v>48</v>
      </c>
      <c r="AQ46" s="101">
        <f t="shared" si="3"/>
        <v>54</v>
      </c>
      <c r="AR46" s="101">
        <f t="shared" si="3"/>
        <v>54</v>
      </c>
      <c r="AS46" s="101">
        <f t="shared" si="3"/>
        <v>60</v>
      </c>
      <c r="AT46" s="101">
        <f t="shared" si="3"/>
        <v>60</v>
      </c>
      <c r="AU46" s="101">
        <f t="shared" si="3"/>
        <v>60</v>
      </c>
      <c r="AV46" s="101">
        <f t="shared" si="3"/>
        <v>66</v>
      </c>
      <c r="AW46" s="101">
        <f t="shared" si="3"/>
        <v>66</v>
      </c>
      <c r="AX46" s="101">
        <f t="shared" si="3"/>
        <v>72</v>
      </c>
      <c r="AY46" s="101">
        <f t="shared" si="3"/>
        <v>72</v>
      </c>
      <c r="AZ46" s="101">
        <f t="shared" si="3"/>
        <v>72</v>
      </c>
      <c r="BA46" s="101">
        <f t="shared" si="3"/>
        <v>78</v>
      </c>
      <c r="BB46" s="101">
        <f t="shared" si="3"/>
        <v>78</v>
      </c>
      <c r="BC46" s="101">
        <f t="shared" si="3"/>
        <v>78</v>
      </c>
      <c r="BD46" s="101">
        <f t="shared" si="3"/>
        <v>84</v>
      </c>
      <c r="BE46" s="101">
        <f t="shared" si="3"/>
        <v>84</v>
      </c>
      <c r="BF46" s="101">
        <f t="shared" si="3"/>
        <v>90</v>
      </c>
      <c r="BG46" s="101">
        <f t="shared" si="3"/>
        <v>90</v>
      </c>
      <c r="BH46" s="101">
        <f t="shared" si="3"/>
        <v>90</v>
      </c>
      <c r="BI46" s="101">
        <f t="shared" si="3"/>
        <v>96</v>
      </c>
      <c r="BJ46" s="101">
        <f t="shared" si="3"/>
        <v>96</v>
      </c>
      <c r="BK46" s="101">
        <f t="shared" si="3"/>
        <v>102</v>
      </c>
      <c r="BL46" s="101">
        <f t="shared" si="3"/>
        <v>102</v>
      </c>
      <c r="BM46" s="101">
        <f t="shared" si="3"/>
        <v>102</v>
      </c>
      <c r="BN46" s="101">
        <f t="shared" si="3"/>
        <v>108</v>
      </c>
      <c r="BO46" s="101">
        <f t="shared" si="3"/>
        <v>108</v>
      </c>
      <c r="BP46" s="101">
        <f t="shared" si="3"/>
        <v>114</v>
      </c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4"/>
      <c r="CS46" s="105"/>
    </row>
    <row r="47" spans="1:97" s="102" customFormat="1" ht="29.25" customHeight="1">
      <c r="A47" s="108"/>
      <c r="B47" s="220"/>
      <c r="C47" s="220"/>
      <c r="D47" s="106" t="s">
        <v>37</v>
      </c>
      <c r="E47" s="106"/>
      <c r="F47" s="106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>
        <f aca="true" t="shared" si="4" ref="U47:AL47">T47+U14</f>
        <v>6</v>
      </c>
      <c r="V47" s="101">
        <f t="shared" si="4"/>
        <v>6</v>
      </c>
      <c r="W47" s="101">
        <f t="shared" si="4"/>
        <v>6</v>
      </c>
      <c r="X47" s="101">
        <f t="shared" si="4"/>
        <v>12</v>
      </c>
      <c r="Y47" s="101">
        <f t="shared" si="4"/>
        <v>12</v>
      </c>
      <c r="Z47" s="101">
        <f t="shared" si="4"/>
        <v>12</v>
      </c>
      <c r="AA47" s="101">
        <f t="shared" si="4"/>
        <v>18</v>
      </c>
      <c r="AB47" s="101">
        <f t="shared" si="4"/>
        <v>18</v>
      </c>
      <c r="AC47" s="101">
        <f t="shared" si="4"/>
        <v>18</v>
      </c>
      <c r="AD47" s="101">
        <f t="shared" si="4"/>
        <v>24</v>
      </c>
      <c r="AE47" s="101">
        <f t="shared" si="4"/>
        <v>24</v>
      </c>
      <c r="AF47" s="101">
        <f t="shared" si="4"/>
        <v>24</v>
      </c>
      <c r="AG47" s="101">
        <f t="shared" si="4"/>
        <v>30</v>
      </c>
      <c r="AH47" s="101">
        <f t="shared" si="4"/>
        <v>30</v>
      </c>
      <c r="AI47" s="101">
        <f t="shared" si="4"/>
        <v>36</v>
      </c>
      <c r="AJ47" s="101">
        <f t="shared" si="4"/>
        <v>36</v>
      </c>
      <c r="AK47" s="101">
        <f t="shared" si="4"/>
        <v>36</v>
      </c>
      <c r="AL47" s="101">
        <f t="shared" si="4"/>
        <v>38</v>
      </c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4"/>
      <c r="CS47" s="101"/>
    </row>
    <row r="48" spans="1:97" s="102" customFormat="1" ht="29.25" customHeight="1">
      <c r="A48" s="108"/>
      <c r="B48" s="220"/>
      <c r="C48" s="220"/>
      <c r="D48" s="106" t="s">
        <v>38</v>
      </c>
      <c r="E48" s="106"/>
      <c r="F48" s="106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>
        <f aca="true" t="shared" si="5" ref="AL48:BA48">AK48+AL27</f>
        <v>4</v>
      </c>
      <c r="AM48" s="101">
        <f t="shared" si="5"/>
        <v>4</v>
      </c>
      <c r="AN48" s="101">
        <f t="shared" si="5"/>
        <v>10</v>
      </c>
      <c r="AO48" s="101">
        <f t="shared" si="5"/>
        <v>10</v>
      </c>
      <c r="AP48" s="101">
        <f t="shared" si="5"/>
        <v>10</v>
      </c>
      <c r="AQ48" s="101">
        <f t="shared" si="5"/>
        <v>16</v>
      </c>
      <c r="AR48" s="101">
        <f t="shared" si="5"/>
        <v>16</v>
      </c>
      <c r="AS48" s="101">
        <f t="shared" si="5"/>
        <v>22</v>
      </c>
      <c r="AT48" s="101">
        <f t="shared" si="5"/>
        <v>22</v>
      </c>
      <c r="AU48" s="101">
        <f t="shared" si="5"/>
        <v>22</v>
      </c>
      <c r="AV48" s="101">
        <f t="shared" si="5"/>
        <v>28</v>
      </c>
      <c r="AW48" s="101">
        <f t="shared" si="5"/>
        <v>28</v>
      </c>
      <c r="AX48" s="101">
        <f t="shared" si="5"/>
        <v>34</v>
      </c>
      <c r="AY48" s="101">
        <f t="shared" si="5"/>
        <v>34</v>
      </c>
      <c r="AZ48" s="101">
        <f t="shared" si="5"/>
        <v>34</v>
      </c>
      <c r="BA48" s="101">
        <f t="shared" si="5"/>
        <v>38</v>
      </c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4"/>
      <c r="CS48" s="101"/>
    </row>
    <row r="49" spans="1:97" s="102" customFormat="1" ht="29.25" customHeight="1">
      <c r="A49" s="108"/>
      <c r="B49" s="220"/>
      <c r="C49" s="220"/>
      <c r="D49" s="106" t="s">
        <v>39</v>
      </c>
      <c r="E49" s="106"/>
      <c r="F49" s="106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>
        <f aca="true" t="shared" si="6" ref="BA49:BP49">AZ49+BA41</f>
        <v>2</v>
      </c>
      <c r="BB49" s="101">
        <f t="shared" si="6"/>
        <v>2</v>
      </c>
      <c r="BC49" s="101">
        <f t="shared" si="6"/>
        <v>2</v>
      </c>
      <c r="BD49" s="101">
        <f t="shared" si="6"/>
        <v>8</v>
      </c>
      <c r="BE49" s="101">
        <f t="shared" si="6"/>
        <v>8</v>
      </c>
      <c r="BF49" s="101">
        <f t="shared" si="6"/>
        <v>14</v>
      </c>
      <c r="BG49" s="101">
        <f t="shared" si="6"/>
        <v>14</v>
      </c>
      <c r="BH49" s="101">
        <f t="shared" si="6"/>
        <v>14</v>
      </c>
      <c r="BI49" s="101">
        <f t="shared" si="6"/>
        <v>20</v>
      </c>
      <c r="BJ49" s="101">
        <f t="shared" si="6"/>
        <v>20</v>
      </c>
      <c r="BK49" s="101">
        <f t="shared" si="6"/>
        <v>26</v>
      </c>
      <c r="BL49" s="101">
        <f t="shared" si="6"/>
        <v>26</v>
      </c>
      <c r="BM49" s="101">
        <f t="shared" si="6"/>
        <v>26</v>
      </c>
      <c r="BN49" s="101">
        <f t="shared" si="6"/>
        <v>32</v>
      </c>
      <c r="BO49" s="101">
        <f t="shared" si="6"/>
        <v>32</v>
      </c>
      <c r="BP49" s="101">
        <f t="shared" si="6"/>
        <v>38</v>
      </c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4"/>
      <c r="CS49" s="101"/>
    </row>
    <row r="50" spans="1:97" s="102" customFormat="1" ht="29.25" customHeight="1">
      <c r="A50" s="108"/>
      <c r="B50" s="220"/>
      <c r="C50" s="220"/>
      <c r="D50" s="106" t="s">
        <v>45</v>
      </c>
      <c r="E50" s="106"/>
      <c r="F50" s="106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>
        <f>U47</f>
        <v>6</v>
      </c>
      <c r="V50" s="101">
        <f aca="true" t="shared" si="7" ref="V50:AL50">V47</f>
        <v>6</v>
      </c>
      <c r="W50" s="101">
        <f t="shared" si="7"/>
        <v>6</v>
      </c>
      <c r="X50" s="101">
        <f t="shared" si="7"/>
        <v>12</v>
      </c>
      <c r="Y50" s="101">
        <f t="shared" si="7"/>
        <v>12</v>
      </c>
      <c r="Z50" s="101">
        <f t="shared" si="7"/>
        <v>12</v>
      </c>
      <c r="AA50" s="101">
        <f t="shared" si="7"/>
        <v>18</v>
      </c>
      <c r="AB50" s="101">
        <f t="shared" si="7"/>
        <v>18</v>
      </c>
      <c r="AC50" s="101">
        <f t="shared" si="7"/>
        <v>18</v>
      </c>
      <c r="AD50" s="101">
        <f t="shared" si="7"/>
        <v>24</v>
      </c>
      <c r="AE50" s="101">
        <f t="shared" si="7"/>
        <v>24</v>
      </c>
      <c r="AF50" s="101">
        <f t="shared" si="7"/>
        <v>24</v>
      </c>
      <c r="AG50" s="101">
        <f t="shared" si="7"/>
        <v>30</v>
      </c>
      <c r="AH50" s="101">
        <f t="shared" si="7"/>
        <v>30</v>
      </c>
      <c r="AI50" s="101">
        <f t="shared" si="7"/>
        <v>36</v>
      </c>
      <c r="AJ50" s="101">
        <f t="shared" si="7"/>
        <v>36</v>
      </c>
      <c r="AK50" s="101">
        <f t="shared" si="7"/>
        <v>36</v>
      </c>
      <c r="AL50" s="101">
        <f t="shared" si="7"/>
        <v>38</v>
      </c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4"/>
      <c r="CS50" s="101"/>
    </row>
    <row r="51" spans="1:97" s="102" customFormat="1" ht="29.25" customHeight="1">
      <c r="A51" s="108"/>
      <c r="B51" s="220"/>
      <c r="C51" s="220"/>
      <c r="D51" s="106" t="s">
        <v>46</v>
      </c>
      <c r="E51" s="106"/>
      <c r="F51" s="106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>
        <f>AL48</f>
        <v>4</v>
      </c>
      <c r="AM51" s="101">
        <f aca="true" t="shared" si="8" ref="AM51:BA51">AM48</f>
        <v>4</v>
      </c>
      <c r="AN51" s="101">
        <f t="shared" si="8"/>
        <v>10</v>
      </c>
      <c r="AO51" s="101">
        <f t="shared" si="8"/>
        <v>10</v>
      </c>
      <c r="AP51" s="101">
        <f t="shared" si="8"/>
        <v>10</v>
      </c>
      <c r="AQ51" s="101">
        <f t="shared" si="8"/>
        <v>16</v>
      </c>
      <c r="AR51" s="101">
        <f t="shared" si="8"/>
        <v>16</v>
      </c>
      <c r="AS51" s="101">
        <f t="shared" si="8"/>
        <v>22</v>
      </c>
      <c r="AT51" s="101">
        <f t="shared" si="8"/>
        <v>22</v>
      </c>
      <c r="AU51" s="101">
        <f t="shared" si="8"/>
        <v>22</v>
      </c>
      <c r="AV51" s="101">
        <f t="shared" si="8"/>
        <v>28</v>
      </c>
      <c r="AW51" s="101">
        <f t="shared" si="8"/>
        <v>28</v>
      </c>
      <c r="AX51" s="101">
        <f t="shared" si="8"/>
        <v>34</v>
      </c>
      <c r="AY51" s="101">
        <f t="shared" si="8"/>
        <v>34</v>
      </c>
      <c r="AZ51" s="101">
        <f t="shared" si="8"/>
        <v>34</v>
      </c>
      <c r="BA51" s="101">
        <f t="shared" si="8"/>
        <v>38</v>
      </c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4"/>
      <c r="CS51" s="101"/>
    </row>
    <row r="52" spans="1:97" s="102" customFormat="1" ht="29.25" customHeight="1" thickBot="1">
      <c r="A52" s="110"/>
      <c r="B52" s="221"/>
      <c r="C52" s="221"/>
      <c r="D52" s="111" t="s">
        <v>47</v>
      </c>
      <c r="E52" s="111"/>
      <c r="F52" s="111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>
        <f>BA49</f>
        <v>2</v>
      </c>
      <c r="BB52" s="112">
        <f aca="true" t="shared" si="9" ref="BB52:BP52">BB49</f>
        <v>2</v>
      </c>
      <c r="BC52" s="112">
        <f t="shared" si="9"/>
        <v>2</v>
      </c>
      <c r="BD52" s="112">
        <f t="shared" si="9"/>
        <v>8</v>
      </c>
      <c r="BE52" s="112">
        <f t="shared" si="9"/>
        <v>8</v>
      </c>
      <c r="BF52" s="112">
        <f t="shared" si="9"/>
        <v>14</v>
      </c>
      <c r="BG52" s="112">
        <f t="shared" si="9"/>
        <v>14</v>
      </c>
      <c r="BH52" s="112">
        <f t="shared" si="9"/>
        <v>14</v>
      </c>
      <c r="BI52" s="112">
        <f t="shared" si="9"/>
        <v>20</v>
      </c>
      <c r="BJ52" s="112">
        <f t="shared" si="9"/>
        <v>20</v>
      </c>
      <c r="BK52" s="112">
        <f t="shared" si="9"/>
        <v>26</v>
      </c>
      <c r="BL52" s="112">
        <f t="shared" si="9"/>
        <v>26</v>
      </c>
      <c r="BM52" s="112">
        <f t="shared" si="9"/>
        <v>26</v>
      </c>
      <c r="BN52" s="112">
        <f t="shared" si="9"/>
        <v>32</v>
      </c>
      <c r="BO52" s="112">
        <f t="shared" si="9"/>
        <v>32</v>
      </c>
      <c r="BP52" s="112">
        <f t="shared" si="9"/>
        <v>38</v>
      </c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3"/>
      <c r="CS52" s="101"/>
    </row>
    <row r="53" spans="1:96" s="101" customFormat="1" ht="24" customHeight="1">
      <c r="A53" s="108"/>
      <c r="D53" s="106" t="s">
        <v>53</v>
      </c>
      <c r="E53" s="106"/>
      <c r="F53" s="106"/>
      <c r="L53" s="101">
        <f>SUM(Q3:AB3)</f>
        <v>23</v>
      </c>
      <c r="X53" s="101">
        <f>SUM(AC3:AH3,AI16:AJ16)</f>
        <v>20</v>
      </c>
      <c r="AF53" s="101">
        <f>SUM(AK16:AR16)</f>
        <v>20</v>
      </c>
      <c r="AN53" s="101">
        <f>SUM(AS16:AX16,AY30:AZ30)</f>
        <v>17</v>
      </c>
      <c r="AV53" s="101">
        <f>SUM(BA30:BH30)</f>
        <v>20</v>
      </c>
      <c r="BD53" s="101">
        <f>SUM(BI30:BN30)</f>
        <v>14</v>
      </c>
      <c r="CR53" s="104"/>
    </row>
    <row r="54" spans="1:97" s="102" customFormat="1" ht="24" customHeight="1" thickBot="1">
      <c r="A54" s="110"/>
      <c r="B54" s="112"/>
      <c r="C54" s="112"/>
      <c r="D54" s="111" t="s">
        <v>54</v>
      </c>
      <c r="E54" s="111"/>
      <c r="F54" s="111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>
        <v>15</v>
      </c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3"/>
      <c r="CS54" s="101"/>
    </row>
    <row r="55" spans="1:96" s="28" customFormat="1" ht="11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</row>
    <row r="56" ht="12.75">
      <c r="A56" s="3"/>
    </row>
  </sheetData>
  <mergeCells count="53">
    <mergeCell ref="A1:X1"/>
    <mergeCell ref="Y1:AV1"/>
    <mergeCell ref="AW1:BT1"/>
    <mergeCell ref="BU1:CR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Q2:BR2"/>
    <mergeCell ref="BS2:BT2"/>
    <mergeCell ref="BE2:BF2"/>
    <mergeCell ref="BG2:BH2"/>
    <mergeCell ref="BI2:BJ2"/>
    <mergeCell ref="BK2:BL2"/>
    <mergeCell ref="CQ2:CR2"/>
    <mergeCell ref="CC2:CD2"/>
    <mergeCell ref="CE2:CF2"/>
    <mergeCell ref="CG2:CH2"/>
    <mergeCell ref="CI2:CJ2"/>
    <mergeCell ref="B43:C52"/>
    <mergeCell ref="CK2:CL2"/>
    <mergeCell ref="CM2:CN2"/>
    <mergeCell ref="CO2:CP2"/>
    <mergeCell ref="BU2:BV2"/>
    <mergeCell ref="BW2:BX2"/>
    <mergeCell ref="BY2:BZ2"/>
    <mergeCell ref="CA2:CB2"/>
    <mergeCell ref="BM2:BN2"/>
    <mergeCell ref="BO2:BP2"/>
  </mergeCells>
  <printOptions gridLines="1"/>
  <pageMargins left="0.22" right="0.22" top="1" bottom="0.59" header="0.5" footer="0.26"/>
  <pageSetup horizontalDpi="600" verticalDpi="600" orientation="landscape" scale="55" r:id="rId2"/>
  <headerFooter alignWithMargins="0">
    <oddHeader>&amp;L&amp;14&amp;F (&amp;A)&amp;R&amp;14&amp;D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64"/>
  <sheetViews>
    <sheetView zoomScale="75" zoomScaleNormal="75" workbookViewId="0" topLeftCell="A1">
      <selection activeCell="D48" sqref="D48"/>
    </sheetView>
  </sheetViews>
  <sheetFormatPr defaultColWidth="9.140625" defaultRowHeight="12.75" outlineLevelRow="1"/>
  <cols>
    <col min="1" max="1" width="2.57421875" style="2" customWidth="1"/>
    <col min="2" max="2" width="2.57421875" style="3" customWidth="1"/>
    <col min="3" max="23" width="2.57421875" style="1" customWidth="1"/>
    <col min="24" max="24" width="2.57421875" style="4" customWidth="1"/>
    <col min="25" max="25" width="2.57421875" style="2" customWidth="1"/>
    <col min="26" max="26" width="2.57421875" style="3" customWidth="1"/>
    <col min="27" max="47" width="2.57421875" style="1" customWidth="1"/>
    <col min="48" max="48" width="2.57421875" style="4" customWidth="1"/>
    <col min="49" max="49" width="2.57421875" style="2" customWidth="1"/>
    <col min="50" max="50" width="2.57421875" style="3" customWidth="1"/>
    <col min="51" max="71" width="2.57421875" style="1" customWidth="1"/>
    <col min="72" max="72" width="2.57421875" style="4" customWidth="1"/>
    <col min="73" max="73" width="2.57421875" style="2" customWidth="1"/>
    <col min="74" max="74" width="2.57421875" style="3" customWidth="1"/>
    <col min="75" max="95" width="2.57421875" style="1" customWidth="1"/>
    <col min="96" max="96" width="2.57421875" style="4" customWidth="1"/>
    <col min="97" max="16384" width="9.140625" style="1" customWidth="1"/>
  </cols>
  <sheetData>
    <row r="1" spans="1:96" ht="12.75">
      <c r="A1" s="224">
        <v>2001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>
        <v>2002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>
        <v>2003</v>
      </c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>
        <v>2004</v>
      </c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8"/>
    </row>
    <row r="2" spans="1:96" ht="12.75">
      <c r="A2" s="223" t="s">
        <v>0</v>
      </c>
      <c r="B2" s="214"/>
      <c r="C2" s="215" t="s">
        <v>1</v>
      </c>
      <c r="D2" s="214"/>
      <c r="E2" s="215" t="s">
        <v>2</v>
      </c>
      <c r="F2" s="214"/>
      <c r="G2" s="215" t="s">
        <v>3</v>
      </c>
      <c r="H2" s="214"/>
      <c r="I2" s="215" t="s">
        <v>2</v>
      </c>
      <c r="J2" s="214"/>
      <c r="K2" s="215" t="s">
        <v>0</v>
      </c>
      <c r="L2" s="214"/>
      <c r="M2" s="215" t="s">
        <v>0</v>
      </c>
      <c r="N2" s="214"/>
      <c r="O2" s="215" t="s">
        <v>3</v>
      </c>
      <c r="P2" s="214"/>
      <c r="Q2" s="215" t="s">
        <v>4</v>
      </c>
      <c r="R2" s="214"/>
      <c r="S2" s="215" t="s">
        <v>5</v>
      </c>
      <c r="T2" s="214"/>
      <c r="U2" s="215" t="s">
        <v>6</v>
      </c>
      <c r="V2" s="214"/>
      <c r="W2" s="215" t="s">
        <v>7</v>
      </c>
      <c r="X2" s="214"/>
      <c r="Y2" s="215" t="s">
        <v>0</v>
      </c>
      <c r="Z2" s="214"/>
      <c r="AA2" s="215" t="s">
        <v>1</v>
      </c>
      <c r="AB2" s="214"/>
      <c r="AC2" s="215" t="s">
        <v>2</v>
      </c>
      <c r="AD2" s="214"/>
      <c r="AE2" s="215" t="s">
        <v>3</v>
      </c>
      <c r="AF2" s="214"/>
      <c r="AG2" s="215" t="s">
        <v>2</v>
      </c>
      <c r="AH2" s="214"/>
      <c r="AI2" s="215" t="s">
        <v>0</v>
      </c>
      <c r="AJ2" s="214"/>
      <c r="AK2" s="215" t="s">
        <v>0</v>
      </c>
      <c r="AL2" s="214"/>
      <c r="AM2" s="215" t="s">
        <v>3</v>
      </c>
      <c r="AN2" s="214"/>
      <c r="AO2" s="215" t="s">
        <v>4</v>
      </c>
      <c r="AP2" s="214"/>
      <c r="AQ2" s="215" t="s">
        <v>5</v>
      </c>
      <c r="AR2" s="214"/>
      <c r="AS2" s="215" t="s">
        <v>6</v>
      </c>
      <c r="AT2" s="214"/>
      <c r="AU2" s="215" t="s">
        <v>7</v>
      </c>
      <c r="AV2" s="214"/>
      <c r="AW2" s="215" t="s">
        <v>0</v>
      </c>
      <c r="AX2" s="214"/>
      <c r="AY2" s="215" t="s">
        <v>1</v>
      </c>
      <c r="AZ2" s="214"/>
      <c r="BA2" s="215" t="s">
        <v>2</v>
      </c>
      <c r="BB2" s="214"/>
      <c r="BC2" s="215" t="s">
        <v>3</v>
      </c>
      <c r="BD2" s="214"/>
      <c r="BE2" s="215" t="s">
        <v>2</v>
      </c>
      <c r="BF2" s="214"/>
      <c r="BG2" s="215" t="s">
        <v>0</v>
      </c>
      <c r="BH2" s="214"/>
      <c r="BI2" s="215" t="s">
        <v>0</v>
      </c>
      <c r="BJ2" s="214"/>
      <c r="BK2" s="215" t="s">
        <v>3</v>
      </c>
      <c r="BL2" s="214"/>
      <c r="BM2" s="215" t="s">
        <v>4</v>
      </c>
      <c r="BN2" s="214"/>
      <c r="BO2" s="215" t="s">
        <v>5</v>
      </c>
      <c r="BP2" s="214"/>
      <c r="BQ2" s="215" t="s">
        <v>6</v>
      </c>
      <c r="BR2" s="214"/>
      <c r="BS2" s="215" t="s">
        <v>7</v>
      </c>
      <c r="BT2" s="214"/>
      <c r="BU2" s="213" t="s">
        <v>0</v>
      </c>
      <c r="BV2" s="213"/>
      <c r="BW2" s="213" t="s">
        <v>1</v>
      </c>
      <c r="BX2" s="213"/>
      <c r="BY2" s="213" t="s">
        <v>2</v>
      </c>
      <c r="BZ2" s="213"/>
      <c r="CA2" s="213" t="s">
        <v>3</v>
      </c>
      <c r="CB2" s="213"/>
      <c r="CC2" s="213" t="s">
        <v>2</v>
      </c>
      <c r="CD2" s="213"/>
      <c r="CE2" s="213" t="s">
        <v>0</v>
      </c>
      <c r="CF2" s="213"/>
      <c r="CG2" s="213" t="s">
        <v>0</v>
      </c>
      <c r="CH2" s="213"/>
      <c r="CI2" s="213" t="s">
        <v>3</v>
      </c>
      <c r="CJ2" s="213"/>
      <c r="CK2" s="213" t="s">
        <v>4</v>
      </c>
      <c r="CL2" s="213"/>
      <c r="CM2" s="213" t="s">
        <v>5</v>
      </c>
      <c r="CN2" s="213"/>
      <c r="CO2" s="213" t="s">
        <v>6</v>
      </c>
      <c r="CP2" s="213"/>
      <c r="CQ2" s="213" t="s">
        <v>7</v>
      </c>
      <c r="CR2" s="222"/>
    </row>
    <row r="3" spans="1:96" s="13" customFormat="1" ht="11.25" customHeight="1">
      <c r="A3" s="43"/>
      <c r="B3" s="12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 t="s">
        <v>15</v>
      </c>
      <c r="P3" s="15"/>
      <c r="Q3" s="35"/>
      <c r="R3" s="36">
        <v>2</v>
      </c>
      <c r="S3" s="36"/>
      <c r="T3" s="36">
        <v>4</v>
      </c>
      <c r="U3" s="36"/>
      <c r="V3" s="36">
        <v>4</v>
      </c>
      <c r="W3" s="36"/>
      <c r="X3" s="37">
        <v>4</v>
      </c>
      <c r="Y3" s="36"/>
      <c r="Z3" s="36">
        <v>5</v>
      </c>
      <c r="AA3" s="36"/>
      <c r="AB3" s="36">
        <v>5</v>
      </c>
      <c r="AC3" s="36"/>
      <c r="AD3" s="36">
        <v>5</v>
      </c>
      <c r="AE3" s="36"/>
      <c r="AF3" s="36">
        <v>5</v>
      </c>
      <c r="AG3" s="36"/>
      <c r="AH3" s="36">
        <v>5</v>
      </c>
      <c r="AI3" s="36"/>
      <c r="AJ3" s="36">
        <v>5</v>
      </c>
      <c r="AK3" s="36"/>
      <c r="AL3" s="36">
        <v>5</v>
      </c>
      <c r="AM3" s="36"/>
      <c r="AN3" s="36">
        <v>5</v>
      </c>
      <c r="AO3" s="36"/>
      <c r="AP3" s="36">
        <v>5</v>
      </c>
      <c r="AQ3" s="36"/>
      <c r="AR3" s="36">
        <v>5</v>
      </c>
      <c r="AS3" s="36"/>
      <c r="AT3" s="36">
        <v>5</v>
      </c>
      <c r="AU3" s="36"/>
      <c r="AV3" s="37">
        <v>5</v>
      </c>
      <c r="AW3" s="16"/>
      <c r="AX3" s="16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7"/>
      <c r="BU3" s="14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44"/>
    </row>
    <row r="4" spans="1:96" s="13" customFormat="1" ht="11.25" customHeight="1">
      <c r="A4" s="43"/>
      <c r="B4" s="12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6"/>
      <c r="S4" s="16"/>
      <c r="T4" s="15">
        <v>6</v>
      </c>
      <c r="U4" s="15">
        <v>8</v>
      </c>
      <c r="V4" s="15">
        <f>T4+V3</f>
        <v>10</v>
      </c>
      <c r="W4" s="15">
        <v>12</v>
      </c>
      <c r="X4" s="38">
        <f>V4+X3</f>
        <v>14</v>
      </c>
      <c r="Y4" s="15">
        <v>16</v>
      </c>
      <c r="Z4" s="15">
        <f>X4+Z3</f>
        <v>19</v>
      </c>
      <c r="AA4" s="15">
        <v>20</v>
      </c>
      <c r="AB4" s="15">
        <f>Z4+AB3</f>
        <v>24</v>
      </c>
      <c r="AC4" s="15">
        <v>25</v>
      </c>
      <c r="AD4" s="15">
        <f>AB4+AD3</f>
        <v>29</v>
      </c>
      <c r="AE4" s="15">
        <v>30</v>
      </c>
      <c r="AF4" s="15">
        <f>AD4+AF3</f>
        <v>34</v>
      </c>
      <c r="AG4" s="15">
        <v>35</v>
      </c>
      <c r="AH4" s="15">
        <f>AF4+AH3</f>
        <v>39</v>
      </c>
      <c r="AI4" s="15">
        <f>AH4+2</f>
        <v>41</v>
      </c>
      <c r="AJ4" s="15">
        <f>AH4+AJ3</f>
        <v>44</v>
      </c>
      <c r="AK4" s="15">
        <f>AJ4+2</f>
        <v>46</v>
      </c>
      <c r="AL4" s="15">
        <f>AJ4+AL3</f>
        <v>49</v>
      </c>
      <c r="AM4" s="15">
        <f>AL4+2</f>
        <v>51</v>
      </c>
      <c r="AN4" s="15">
        <f>AL4+AN3</f>
        <v>54</v>
      </c>
      <c r="AO4" s="15">
        <f>AN4+2</f>
        <v>56</v>
      </c>
      <c r="AP4" s="15">
        <f>AN4+AP3</f>
        <v>59</v>
      </c>
      <c r="AQ4" s="15">
        <f>AP4+2</f>
        <v>61</v>
      </c>
      <c r="AR4" s="15">
        <f>AP4+AR3</f>
        <v>64</v>
      </c>
      <c r="AS4" s="15">
        <f>AR4+2</f>
        <v>66</v>
      </c>
      <c r="AT4" s="15">
        <f>AR4+AT3</f>
        <v>69</v>
      </c>
      <c r="AU4" s="15">
        <f>AT4+2</f>
        <v>71</v>
      </c>
      <c r="AV4" s="17">
        <f>AT4+AV3</f>
        <v>74</v>
      </c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7"/>
      <c r="BU4" s="14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44"/>
    </row>
    <row r="5" spans="1:96" s="13" customFormat="1" ht="11.25" customHeight="1">
      <c r="A5" s="43"/>
      <c r="B5" s="12" t="s">
        <v>19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>
        <v>6</v>
      </c>
      <c r="U5" s="15"/>
      <c r="V5" s="15"/>
      <c r="W5" s="15">
        <v>12</v>
      </c>
      <c r="X5" s="17"/>
      <c r="Y5" s="15"/>
      <c r="Z5" s="15">
        <v>18</v>
      </c>
      <c r="AA5" s="15"/>
      <c r="AB5" s="15"/>
      <c r="AC5" s="15">
        <v>24</v>
      </c>
      <c r="AD5" s="15"/>
      <c r="AE5" s="15">
        <v>30</v>
      </c>
      <c r="AF5" s="15"/>
      <c r="AG5" s="15"/>
      <c r="AH5" s="15">
        <v>36</v>
      </c>
      <c r="AI5" s="15"/>
      <c r="AJ5" s="15">
        <v>42</v>
      </c>
      <c r="AK5" s="15"/>
      <c r="AL5" s="15"/>
      <c r="AM5" s="15">
        <v>48</v>
      </c>
      <c r="AN5" s="15"/>
      <c r="AO5" s="15">
        <v>54</v>
      </c>
      <c r="AP5" s="15"/>
      <c r="AQ5" s="15"/>
      <c r="AR5" s="15">
        <v>60</v>
      </c>
      <c r="AS5" s="15"/>
      <c r="AT5" s="15">
        <v>66</v>
      </c>
      <c r="AU5" s="15"/>
      <c r="AV5" s="17"/>
      <c r="AW5" s="15">
        <v>72</v>
      </c>
      <c r="AX5" s="15"/>
      <c r="AY5" s="15">
        <v>74</v>
      </c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7"/>
      <c r="BU5" s="14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44"/>
    </row>
    <row r="6" spans="1:96" s="13" customFormat="1" ht="11.25" customHeight="1">
      <c r="A6" s="4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7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7"/>
      <c r="BU6" s="14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44"/>
    </row>
    <row r="7" spans="1:96" s="13" customFormat="1" ht="12.75">
      <c r="A7" s="43"/>
      <c r="B7" s="12" t="s">
        <v>20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8">
        <v>6</v>
      </c>
      <c r="V7" s="19"/>
      <c r="W7" s="19"/>
      <c r="X7" s="19"/>
      <c r="Y7" s="19"/>
      <c r="Z7" s="20"/>
      <c r="AA7" s="20"/>
      <c r="AB7" s="21">
        <v>6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7"/>
      <c r="BU7" s="14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44"/>
    </row>
    <row r="8" spans="1:96" s="13" customFormat="1" ht="12.75">
      <c r="A8" s="43"/>
      <c r="B8" s="12" t="s">
        <v>22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8">
        <v>6</v>
      </c>
      <c r="Y8" s="19"/>
      <c r="Z8" s="19"/>
      <c r="AA8" s="19"/>
      <c r="AB8" s="19"/>
      <c r="AC8" s="20"/>
      <c r="AD8" s="20"/>
      <c r="AE8" s="21">
        <v>6</v>
      </c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7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7"/>
      <c r="BU8" s="14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44"/>
    </row>
    <row r="9" spans="1:96" s="13" customFormat="1" ht="11.25">
      <c r="A9" s="4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7"/>
      <c r="Y9" s="15"/>
      <c r="Z9" s="15"/>
      <c r="AA9" s="18">
        <v>6</v>
      </c>
      <c r="AB9" s="19"/>
      <c r="AC9" s="19"/>
      <c r="AD9" s="19"/>
      <c r="AE9" s="19"/>
      <c r="AF9" s="20"/>
      <c r="AG9" s="20"/>
      <c r="AH9" s="21">
        <v>6</v>
      </c>
      <c r="AI9" s="42"/>
      <c r="AJ9" s="15"/>
      <c r="AK9" s="15"/>
      <c r="AL9" s="22">
        <v>18</v>
      </c>
      <c r="AM9" s="15"/>
      <c r="AN9" s="15"/>
      <c r="AO9" s="15"/>
      <c r="AP9" s="15"/>
      <c r="AQ9" s="15"/>
      <c r="AR9" s="15"/>
      <c r="AS9" s="15"/>
      <c r="AT9" s="15"/>
      <c r="AU9" s="15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7"/>
      <c r="BU9" s="14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44"/>
    </row>
    <row r="10" spans="1:96" s="13" customFormat="1" ht="11.25">
      <c r="A10" s="4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7"/>
      <c r="Y10" s="15"/>
      <c r="Z10" s="15"/>
      <c r="AA10" s="15"/>
      <c r="AB10" s="15"/>
      <c r="AC10" s="15"/>
      <c r="AD10" s="18">
        <v>6</v>
      </c>
      <c r="AE10" s="19"/>
      <c r="AF10" s="19"/>
      <c r="AG10" s="19"/>
      <c r="AH10" s="19"/>
      <c r="AI10" s="20"/>
      <c r="AJ10" s="21">
        <v>6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4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44"/>
    </row>
    <row r="11" spans="1:96" s="13" customFormat="1" ht="11.25">
      <c r="A11" s="4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7"/>
      <c r="Y11" s="15"/>
      <c r="Z11" s="15"/>
      <c r="AA11" s="15"/>
      <c r="AB11" s="15"/>
      <c r="AC11" s="15"/>
      <c r="AD11" s="15"/>
      <c r="AE11" s="15"/>
      <c r="AF11" s="18">
        <v>6</v>
      </c>
      <c r="AG11" s="19"/>
      <c r="AH11" s="19"/>
      <c r="AI11" s="19"/>
      <c r="AJ11" s="19"/>
      <c r="AK11" s="20"/>
      <c r="AL11" s="20"/>
      <c r="AM11" s="21">
        <v>6</v>
      </c>
      <c r="AN11" s="15"/>
      <c r="AO11" s="15"/>
      <c r="AP11" s="15"/>
      <c r="AQ11" s="15"/>
      <c r="AR11" s="15"/>
      <c r="AS11" s="15"/>
      <c r="AT11" s="15"/>
      <c r="AU11" s="15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4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44"/>
    </row>
    <row r="12" spans="1:96" s="13" customFormat="1" ht="11.25">
      <c r="A12" s="4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7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8">
        <v>6</v>
      </c>
      <c r="AJ12" s="19"/>
      <c r="AK12" s="19"/>
      <c r="AL12" s="19"/>
      <c r="AM12" s="19"/>
      <c r="AN12" s="20"/>
      <c r="AO12" s="21">
        <v>6</v>
      </c>
      <c r="AP12" s="42"/>
      <c r="AQ12" s="15"/>
      <c r="AR12" s="15"/>
      <c r="AS12" s="22">
        <v>18</v>
      </c>
      <c r="AT12" s="15"/>
      <c r="AU12" s="15"/>
      <c r="AV12" s="17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4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44"/>
    </row>
    <row r="13" spans="1:96" s="13" customFormat="1" ht="11.25">
      <c r="A13" s="4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7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8">
        <v>6</v>
      </c>
      <c r="AL13" s="19"/>
      <c r="AM13" s="19"/>
      <c r="AN13" s="19"/>
      <c r="AO13" s="19"/>
      <c r="AP13" s="20"/>
      <c r="AQ13" s="20"/>
      <c r="AR13" s="21">
        <v>6</v>
      </c>
      <c r="AS13" s="15"/>
      <c r="AT13" s="15"/>
      <c r="AU13" s="15"/>
      <c r="AV13" s="17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4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44"/>
    </row>
    <row r="14" spans="1:96" s="13" customFormat="1" ht="11.25">
      <c r="A14" s="4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7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8">
        <v>6</v>
      </c>
      <c r="AO14" s="19"/>
      <c r="AP14" s="19"/>
      <c r="AQ14" s="19"/>
      <c r="AR14" s="19"/>
      <c r="AS14" s="20"/>
      <c r="AT14" s="21">
        <v>6</v>
      </c>
      <c r="AU14" s="15"/>
      <c r="AV14" s="40"/>
      <c r="AW14" s="39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4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44"/>
    </row>
    <row r="15" spans="1:96" s="13" customFormat="1" ht="11.25">
      <c r="A15" s="4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7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8">
        <v>6</v>
      </c>
      <c r="AQ15" s="19"/>
      <c r="AR15" s="19"/>
      <c r="AS15" s="19"/>
      <c r="AT15" s="19"/>
      <c r="AU15" s="20"/>
      <c r="AV15" s="20"/>
      <c r="AW15" s="21">
        <v>6</v>
      </c>
      <c r="AX15" s="42"/>
      <c r="AY15" s="15"/>
      <c r="AZ15" s="15"/>
      <c r="BA15" s="22">
        <v>18</v>
      </c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4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44"/>
    </row>
    <row r="16" spans="1:96" s="13" customFormat="1" ht="11.25">
      <c r="A16" s="4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7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8">
        <v>6</v>
      </c>
      <c r="AT16" s="19"/>
      <c r="AU16" s="19"/>
      <c r="AV16" s="19"/>
      <c r="AW16" s="19"/>
      <c r="AX16" s="20"/>
      <c r="AY16" s="21">
        <v>6</v>
      </c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4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44"/>
    </row>
    <row r="17" spans="1:96" s="13" customFormat="1" ht="11.25">
      <c r="A17" s="4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7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8">
        <v>6</v>
      </c>
      <c r="AV17" s="19"/>
      <c r="AW17" s="19"/>
      <c r="AX17" s="19"/>
      <c r="AY17" s="19"/>
      <c r="AZ17" s="20"/>
      <c r="BA17" s="20"/>
      <c r="BB17" s="21">
        <v>6</v>
      </c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4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44"/>
    </row>
    <row r="18" spans="1:96" s="13" customFormat="1" ht="11.25">
      <c r="A18" s="4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7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38"/>
      <c r="AW18" s="15"/>
      <c r="AX18" s="18">
        <v>6</v>
      </c>
      <c r="AY18" s="19"/>
      <c r="AZ18" s="19"/>
      <c r="BA18" s="19"/>
      <c r="BB18" s="19"/>
      <c r="BC18" s="20"/>
      <c r="BD18" s="21">
        <v>6</v>
      </c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4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44"/>
    </row>
    <row r="19" spans="1:96" s="13" customFormat="1" ht="11.25">
      <c r="A19" s="4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7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7"/>
      <c r="AW19" s="15"/>
      <c r="AX19" s="15"/>
      <c r="AY19" s="15"/>
      <c r="AZ19" s="18">
        <v>2</v>
      </c>
      <c r="BA19" s="19"/>
      <c r="BB19" s="19"/>
      <c r="BC19" s="19"/>
      <c r="BD19" s="19"/>
      <c r="BE19" s="21">
        <v>2</v>
      </c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4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44"/>
    </row>
    <row r="20" spans="1:96" s="13" customFormat="1" ht="11.25">
      <c r="A20" s="4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7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7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4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44"/>
    </row>
    <row r="21" spans="1:96" s="13" customFormat="1" ht="11.25" hidden="1" outlineLevel="1">
      <c r="A21" s="4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>
        <v>6</v>
      </c>
      <c r="V21" s="15"/>
      <c r="W21" s="15"/>
      <c r="X21" s="17">
        <v>6</v>
      </c>
      <c r="Y21" s="15"/>
      <c r="Z21" s="15"/>
      <c r="AA21" s="15">
        <v>6</v>
      </c>
      <c r="AB21" s="15"/>
      <c r="AC21" s="15"/>
      <c r="AD21" s="15">
        <v>6</v>
      </c>
      <c r="AE21" s="15"/>
      <c r="AF21" s="15">
        <v>6</v>
      </c>
      <c r="AG21" s="15"/>
      <c r="AH21" s="15"/>
      <c r="AI21" s="15">
        <v>6</v>
      </c>
      <c r="AJ21" s="15"/>
      <c r="AK21" s="15">
        <v>6</v>
      </c>
      <c r="AL21" s="15"/>
      <c r="AM21" s="15"/>
      <c r="AN21" s="15">
        <v>6</v>
      </c>
      <c r="AO21" s="15"/>
      <c r="AP21" s="15">
        <v>6</v>
      </c>
      <c r="AQ21" s="15"/>
      <c r="AR21" s="15"/>
      <c r="AS21" s="15">
        <v>6</v>
      </c>
      <c r="AT21" s="15"/>
      <c r="AU21" s="15">
        <v>6</v>
      </c>
      <c r="AV21" s="17"/>
      <c r="AW21" s="15"/>
      <c r="AX21" s="15">
        <v>6</v>
      </c>
      <c r="AY21" s="15"/>
      <c r="AZ21" s="15">
        <v>2</v>
      </c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44"/>
    </row>
    <row r="22" spans="1:96" s="13" customFormat="1" ht="11.25" hidden="1" outlineLevel="1">
      <c r="A22" s="4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7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7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44"/>
    </row>
    <row r="23" spans="1:96" s="13" customFormat="1" ht="12.75" collapsed="1">
      <c r="A23" s="4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7"/>
      <c r="Y23" s="15"/>
      <c r="Z23" s="15"/>
      <c r="AA23" s="15"/>
      <c r="AB23" s="15"/>
      <c r="AC23" s="15"/>
      <c r="AD23" s="12" t="s">
        <v>17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6" t="s">
        <v>16</v>
      </c>
      <c r="AU23" s="15"/>
      <c r="AV23" s="17"/>
      <c r="AW23" s="36"/>
      <c r="AX23" s="36">
        <v>4</v>
      </c>
      <c r="AY23" s="36"/>
      <c r="AZ23" s="36">
        <v>6</v>
      </c>
      <c r="BA23" s="36"/>
      <c r="BB23" s="36">
        <v>6</v>
      </c>
      <c r="BC23" s="36"/>
      <c r="BD23" s="36">
        <v>6</v>
      </c>
      <c r="BE23" s="36"/>
      <c r="BF23" s="36">
        <v>6</v>
      </c>
      <c r="BG23" s="36"/>
      <c r="BH23" s="36">
        <v>6</v>
      </c>
      <c r="BI23" s="36"/>
      <c r="BJ23" s="36">
        <v>6</v>
      </c>
      <c r="BK23" s="36"/>
      <c r="BL23" s="36">
        <v>6</v>
      </c>
      <c r="BM23" s="36"/>
      <c r="BN23" s="36">
        <v>6</v>
      </c>
      <c r="BO23" s="36"/>
      <c r="BP23" s="36">
        <v>6</v>
      </c>
      <c r="BQ23" s="36"/>
      <c r="BR23" s="36">
        <v>6</v>
      </c>
      <c r="BS23" s="36"/>
      <c r="BT23" s="36">
        <v>6</v>
      </c>
      <c r="BU23" s="36"/>
      <c r="BV23" s="37">
        <v>4</v>
      </c>
      <c r="BW23" s="16"/>
      <c r="BX23" s="16"/>
      <c r="BY23" s="16"/>
      <c r="BZ23" s="16"/>
      <c r="CA23" s="16"/>
      <c r="CB23" s="16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44"/>
    </row>
    <row r="24" spans="1:96" s="13" customFormat="1" ht="12.75">
      <c r="A24" s="4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7"/>
      <c r="Y24" s="15"/>
      <c r="Z24" s="15"/>
      <c r="AA24" s="15"/>
      <c r="AB24" s="15"/>
      <c r="AC24" s="15"/>
      <c r="AD24" s="12" t="s">
        <v>18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7"/>
      <c r="AW24" s="15">
        <v>2</v>
      </c>
      <c r="AX24" s="15">
        <v>4</v>
      </c>
      <c r="AY24" s="15">
        <f>AX24+2</f>
        <v>6</v>
      </c>
      <c r="AZ24" s="15">
        <f>AX24+AZ23</f>
        <v>10</v>
      </c>
      <c r="BA24" s="15">
        <f>AZ24+2</f>
        <v>12</v>
      </c>
      <c r="BB24" s="15">
        <f>AZ24+BB23</f>
        <v>16</v>
      </c>
      <c r="BC24" s="15">
        <f>BB24+2</f>
        <v>18</v>
      </c>
      <c r="BD24" s="15">
        <f>BB24+BD23</f>
        <v>22</v>
      </c>
      <c r="BE24" s="15">
        <f>BD24+2</f>
        <v>24</v>
      </c>
      <c r="BF24" s="15">
        <f>BD24+BF23</f>
        <v>28</v>
      </c>
      <c r="BG24" s="15">
        <f>BF24+2</f>
        <v>30</v>
      </c>
      <c r="BH24" s="15">
        <f>BF24+BH23</f>
        <v>34</v>
      </c>
      <c r="BI24" s="15">
        <f>BH24+2</f>
        <v>36</v>
      </c>
      <c r="BJ24" s="15">
        <f>BH24+BJ23</f>
        <v>40</v>
      </c>
      <c r="BK24" s="15">
        <f>BJ24+2</f>
        <v>42</v>
      </c>
      <c r="BL24" s="15">
        <f>BJ24+BL23</f>
        <v>46</v>
      </c>
      <c r="BM24" s="15">
        <f>BL24+2</f>
        <v>48</v>
      </c>
      <c r="BN24" s="15">
        <f>BL24+BN23</f>
        <v>52</v>
      </c>
      <c r="BO24" s="15">
        <f>BN24+2</f>
        <v>54</v>
      </c>
      <c r="BP24" s="15">
        <f>BN24+BP23</f>
        <v>58</v>
      </c>
      <c r="BQ24" s="15">
        <f>BP24+2</f>
        <v>60</v>
      </c>
      <c r="BR24" s="15">
        <f>BP24+BR23</f>
        <v>64</v>
      </c>
      <c r="BS24" s="15">
        <f>BR24+2</f>
        <v>66</v>
      </c>
      <c r="BT24" s="38">
        <f>BR24+BT23</f>
        <v>70</v>
      </c>
      <c r="BU24" s="15">
        <f>BT24+2</f>
        <v>72</v>
      </c>
      <c r="BV24" s="15">
        <f>BT24+BV23</f>
        <v>74</v>
      </c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44"/>
    </row>
    <row r="25" spans="1:96" s="13" customFormat="1" ht="12.75">
      <c r="A25" s="4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7"/>
      <c r="Y25" s="15"/>
      <c r="Z25" s="15"/>
      <c r="AA25" s="15"/>
      <c r="AB25" s="15"/>
      <c r="AC25" s="15"/>
      <c r="AD25" s="12" t="s">
        <v>19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7"/>
      <c r="AW25" s="15"/>
      <c r="AX25" s="15"/>
      <c r="AY25" s="15">
        <v>4</v>
      </c>
      <c r="AZ25" s="15"/>
      <c r="BA25" s="15"/>
      <c r="BB25" s="15">
        <v>10</v>
      </c>
      <c r="BC25" s="15"/>
      <c r="BD25" s="15">
        <v>16</v>
      </c>
      <c r="BE25" s="15"/>
      <c r="BF25" s="15">
        <f>BD25+6</f>
        <v>22</v>
      </c>
      <c r="BG25" s="15"/>
      <c r="BH25" s="15">
        <f>BF25+6</f>
        <v>28</v>
      </c>
      <c r="BI25" s="15"/>
      <c r="BJ25" s="15">
        <f>BH25+6</f>
        <v>34</v>
      </c>
      <c r="BK25" s="15"/>
      <c r="BL25" s="15">
        <f>BJ25+6</f>
        <v>40</v>
      </c>
      <c r="BM25" s="15"/>
      <c r="BN25" s="15">
        <f>BL25+6</f>
        <v>46</v>
      </c>
      <c r="BO25" s="15"/>
      <c r="BP25" s="15">
        <f>BN25+6</f>
        <v>52</v>
      </c>
      <c r="BQ25" s="15"/>
      <c r="BR25" s="15">
        <f>BP25+6</f>
        <v>58</v>
      </c>
      <c r="BS25" s="15"/>
      <c r="BT25" s="17">
        <f>BR25+6</f>
        <v>64</v>
      </c>
      <c r="BU25" s="15"/>
      <c r="BV25" s="15">
        <f>BT25+6</f>
        <v>70</v>
      </c>
      <c r="BW25" s="15"/>
      <c r="BX25" s="15">
        <v>74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44"/>
    </row>
    <row r="26" spans="1:96" s="13" customFormat="1" ht="11.25">
      <c r="A26" s="4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5"/>
      <c r="Q26" s="15"/>
      <c r="R26" s="15"/>
      <c r="S26" s="15"/>
      <c r="T26" s="15"/>
      <c r="U26" s="15"/>
      <c r="V26" s="15"/>
      <c r="W26" s="15"/>
      <c r="X26" s="17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7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7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44"/>
    </row>
    <row r="27" spans="1:96" s="15" customFormat="1" ht="12.75">
      <c r="A27" s="4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17"/>
      <c r="AD27" s="12" t="s">
        <v>20</v>
      </c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23"/>
      <c r="AW27" s="16"/>
      <c r="AX27" s="16"/>
      <c r="AY27" s="16"/>
      <c r="AZ27" s="18">
        <v>4</v>
      </c>
      <c r="BA27" s="19"/>
      <c r="BB27" s="19"/>
      <c r="BC27" s="19"/>
      <c r="BD27" s="19"/>
      <c r="BE27" s="20"/>
      <c r="BF27" s="21">
        <v>4</v>
      </c>
      <c r="BG27" s="42"/>
      <c r="BJ27" s="22">
        <v>18</v>
      </c>
      <c r="BT27" s="17"/>
      <c r="CR27" s="44"/>
    </row>
    <row r="28" spans="1:96" s="15" customFormat="1" ht="12.75">
      <c r="A28" s="45"/>
      <c r="B28" s="107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25"/>
      <c r="X28" s="17"/>
      <c r="AD28" s="12" t="s">
        <v>22</v>
      </c>
      <c r="AV28" s="17"/>
      <c r="BC28" s="18">
        <v>6</v>
      </c>
      <c r="BD28" s="19"/>
      <c r="BE28" s="19"/>
      <c r="BF28" s="19"/>
      <c r="BG28" s="20"/>
      <c r="BH28" s="21">
        <v>6</v>
      </c>
      <c r="BT28" s="17"/>
      <c r="CR28" s="44"/>
    </row>
    <row r="29" spans="1:96" s="15" customFormat="1" ht="12.75">
      <c r="A29" s="45"/>
      <c r="B29" s="24"/>
      <c r="C29" s="11"/>
      <c r="D29" s="7"/>
      <c r="E29" s="8" t="s">
        <v>11</v>
      </c>
      <c r="F29" s="7"/>
      <c r="G29" s="7"/>
      <c r="H29" s="7"/>
      <c r="I29" s="7"/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7"/>
      <c r="W29" s="25"/>
      <c r="X29" s="17"/>
      <c r="AV29" s="17"/>
      <c r="BE29" s="18">
        <v>6</v>
      </c>
      <c r="BF29" s="19"/>
      <c r="BG29" s="19"/>
      <c r="BH29" s="19"/>
      <c r="BI29" s="20"/>
      <c r="BJ29" s="21">
        <v>6</v>
      </c>
      <c r="BT29" s="17"/>
      <c r="CR29" s="44"/>
    </row>
    <row r="30" spans="1:96" s="15" customFormat="1" ht="12.75">
      <c r="A30" s="4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7"/>
      <c r="W30" s="25"/>
      <c r="X30" s="17"/>
      <c r="AV30" s="17"/>
      <c r="BG30" s="18">
        <v>6</v>
      </c>
      <c r="BH30" s="19"/>
      <c r="BI30" s="19"/>
      <c r="BJ30" s="19"/>
      <c r="BK30" s="20"/>
      <c r="BL30" s="21">
        <v>6</v>
      </c>
      <c r="BM30" s="42"/>
      <c r="BP30" s="22">
        <v>18</v>
      </c>
      <c r="BT30" s="17"/>
      <c r="CR30" s="44"/>
    </row>
    <row r="31" spans="1:96" s="15" customFormat="1" ht="12.75">
      <c r="A31" s="45"/>
      <c r="B31" s="24"/>
      <c r="C31" s="34"/>
      <c r="D31" s="7"/>
      <c r="E31" s="8" t="s">
        <v>8</v>
      </c>
      <c r="F31" s="7"/>
      <c r="G31" s="7"/>
      <c r="H31" s="7"/>
      <c r="I31" s="7"/>
      <c r="J31" s="7"/>
      <c r="K31" s="7"/>
      <c r="L31" s="7"/>
      <c r="M31" s="5"/>
      <c r="N31" s="5"/>
      <c r="O31" s="5"/>
      <c r="P31" s="5"/>
      <c r="Q31" s="5"/>
      <c r="R31" s="5"/>
      <c r="S31" s="5"/>
      <c r="T31" s="5"/>
      <c r="U31" s="5"/>
      <c r="V31" s="27"/>
      <c r="W31" s="25"/>
      <c r="X31" s="17"/>
      <c r="AV31" s="17"/>
      <c r="BI31" s="18">
        <v>6</v>
      </c>
      <c r="BJ31" s="19"/>
      <c r="BK31" s="19"/>
      <c r="BL31" s="19"/>
      <c r="BM31" s="20"/>
      <c r="BN31" s="21">
        <v>6</v>
      </c>
      <c r="BT31" s="17"/>
      <c r="CR31" s="44"/>
    </row>
    <row r="32" spans="1:96" s="15" customFormat="1" ht="12.75">
      <c r="A32" s="4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5"/>
      <c r="X32" s="17"/>
      <c r="AV32" s="17"/>
      <c r="BK32" s="18">
        <v>6</v>
      </c>
      <c r="BL32" s="19"/>
      <c r="BM32" s="19"/>
      <c r="BN32" s="19"/>
      <c r="BO32" s="20"/>
      <c r="BP32" s="21">
        <v>6</v>
      </c>
      <c r="BT32" s="17"/>
      <c r="CR32" s="44"/>
    </row>
    <row r="33" spans="1:96" s="15" customFormat="1" ht="12.75">
      <c r="A33" s="45"/>
      <c r="B33" s="24"/>
      <c r="C33" s="10"/>
      <c r="D33" s="7"/>
      <c r="E33" s="8" t="s">
        <v>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7"/>
      <c r="W33" s="25"/>
      <c r="X33" s="17"/>
      <c r="AV33" s="17"/>
      <c r="BM33" s="18">
        <v>6</v>
      </c>
      <c r="BN33" s="19"/>
      <c r="BO33" s="19"/>
      <c r="BP33" s="19"/>
      <c r="BQ33" s="20"/>
      <c r="BR33" s="21">
        <v>6</v>
      </c>
      <c r="BS33" s="42"/>
      <c r="BT33" s="40"/>
      <c r="BV33" s="22">
        <v>18</v>
      </c>
      <c r="CR33" s="44"/>
    </row>
    <row r="34" spans="1:96" s="15" customFormat="1" ht="12.75">
      <c r="A34" s="45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5"/>
      <c r="X34" s="17"/>
      <c r="AV34" s="17"/>
      <c r="BO34" s="18">
        <v>6</v>
      </c>
      <c r="BP34" s="19"/>
      <c r="BQ34" s="19"/>
      <c r="BR34" s="19"/>
      <c r="BS34" s="20"/>
      <c r="BT34" s="21">
        <v>6</v>
      </c>
      <c r="CR34" s="44"/>
    </row>
    <row r="35" spans="1:96" s="15" customFormat="1" ht="12.75">
      <c r="A35" s="45"/>
      <c r="B35" s="24"/>
      <c r="C35" s="41"/>
      <c r="D35" s="7"/>
      <c r="E35" s="8" t="s">
        <v>21</v>
      </c>
      <c r="F35" s="7"/>
      <c r="G35" s="7"/>
      <c r="H35" s="7"/>
      <c r="I35" s="7"/>
      <c r="J35" s="7"/>
      <c r="K35" s="7"/>
      <c r="L35" s="7"/>
      <c r="M35" s="5"/>
      <c r="N35" s="5"/>
      <c r="O35" s="5"/>
      <c r="P35" s="5"/>
      <c r="Q35" s="5"/>
      <c r="R35" s="5"/>
      <c r="S35" s="5"/>
      <c r="T35" s="5"/>
      <c r="U35" s="5"/>
      <c r="V35" s="27"/>
      <c r="W35" s="25"/>
      <c r="X35" s="17"/>
      <c r="AV35" s="17"/>
      <c r="BQ35" s="18">
        <v>6</v>
      </c>
      <c r="BR35" s="19"/>
      <c r="BS35" s="19"/>
      <c r="BT35" s="19"/>
      <c r="BU35" s="20"/>
      <c r="BV35" s="21">
        <v>6</v>
      </c>
      <c r="CR35" s="44"/>
    </row>
    <row r="36" spans="1:96" s="15" customFormat="1" ht="12.75">
      <c r="A36" s="4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7"/>
      <c r="W36" s="25"/>
      <c r="X36" s="17"/>
      <c r="AV36" s="17"/>
      <c r="BS36" s="18">
        <v>6</v>
      </c>
      <c r="BT36" s="19"/>
      <c r="BU36" s="19"/>
      <c r="BV36" s="19"/>
      <c r="BW36" s="20"/>
      <c r="BX36" s="21">
        <v>6</v>
      </c>
      <c r="BY36" s="42"/>
      <c r="CB36" s="22">
        <v>18</v>
      </c>
      <c r="CR36" s="44"/>
    </row>
    <row r="37" spans="1:96" s="15" customFormat="1" ht="12.75">
      <c r="A37" s="45"/>
      <c r="B37" s="24"/>
      <c r="C37" s="9"/>
      <c r="D37" s="7"/>
      <c r="E37" s="8" t="s">
        <v>10</v>
      </c>
      <c r="F37" s="7"/>
      <c r="G37" s="7"/>
      <c r="H37" s="7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27"/>
      <c r="W37" s="25"/>
      <c r="X37" s="17"/>
      <c r="AV37" s="17"/>
      <c r="BT37" s="17"/>
      <c r="BU37" s="18">
        <v>6</v>
      </c>
      <c r="BV37" s="19"/>
      <c r="BW37" s="19"/>
      <c r="BX37" s="19"/>
      <c r="BY37" s="20"/>
      <c r="BZ37" s="21">
        <v>6</v>
      </c>
      <c r="CR37" s="44"/>
    </row>
    <row r="38" spans="1:96" s="15" customFormat="1" ht="12.75">
      <c r="A38" s="45"/>
      <c r="B38" s="3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25"/>
      <c r="X38" s="17"/>
      <c r="AV38" s="17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T38" s="17"/>
      <c r="BW38" s="18">
        <v>6</v>
      </c>
      <c r="BX38" s="19"/>
      <c r="BY38" s="19"/>
      <c r="BZ38" s="19"/>
      <c r="CA38" s="20"/>
      <c r="CB38" s="21">
        <v>6</v>
      </c>
      <c r="CR38" s="44"/>
    </row>
    <row r="39" spans="1:96" s="15" customFormat="1" ht="12.75">
      <c r="A39" s="4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17"/>
      <c r="AV39" s="17"/>
      <c r="BT39" s="17"/>
      <c r="BY39" s="18">
        <v>4</v>
      </c>
      <c r="BZ39" s="19"/>
      <c r="CA39" s="19"/>
      <c r="CB39" s="19"/>
      <c r="CC39" s="20"/>
      <c r="CD39" s="21">
        <v>4</v>
      </c>
      <c r="CE39" s="42"/>
      <c r="CH39" s="22">
        <v>16</v>
      </c>
      <c r="CR39" s="44"/>
    </row>
    <row r="40" spans="1:96" s="15" customFormat="1" ht="11.25">
      <c r="A40" s="43"/>
      <c r="Y40" s="14"/>
      <c r="AW40" s="14"/>
      <c r="BU40" s="14"/>
      <c r="CR40" s="44"/>
    </row>
    <row r="41" spans="1:96" s="15" customFormat="1" ht="11.25" hidden="1" outlineLevel="1">
      <c r="A41" s="43"/>
      <c r="AZ41" s="15">
        <v>4</v>
      </c>
      <c r="BC41" s="15">
        <v>6</v>
      </c>
      <c r="BE41" s="15">
        <v>6</v>
      </c>
      <c r="BG41" s="15">
        <v>6</v>
      </c>
      <c r="BI41" s="15">
        <v>6</v>
      </c>
      <c r="BK41" s="15">
        <v>6</v>
      </c>
      <c r="BM41" s="15">
        <v>6</v>
      </c>
      <c r="BO41" s="15">
        <v>6</v>
      </c>
      <c r="BQ41" s="15">
        <v>6</v>
      </c>
      <c r="BS41" s="15">
        <v>6</v>
      </c>
      <c r="BU41" s="15">
        <v>6</v>
      </c>
      <c r="BW41" s="15">
        <v>6</v>
      </c>
      <c r="BY41" s="15">
        <v>4</v>
      </c>
      <c r="CR41" s="44"/>
    </row>
    <row r="42" spans="1:96" s="15" customFormat="1" ht="11.25" hidden="1" outlineLevel="1">
      <c r="A42" s="43"/>
      <c r="CR42" s="44"/>
    </row>
    <row r="43" spans="1:98" s="102" customFormat="1" ht="29.25" customHeight="1" collapsed="1">
      <c r="A43" s="114"/>
      <c r="B43" s="219" t="s">
        <v>44</v>
      </c>
      <c r="C43" s="219"/>
      <c r="D43" s="116" t="s">
        <v>30</v>
      </c>
      <c r="E43" s="116"/>
      <c r="F43" s="116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>
        <f>T43+U21*5+U41*4</f>
        <v>30</v>
      </c>
      <c r="V43" s="115">
        <f aca="true" t="shared" si="0" ref="V43:BY43">U43+V21*5+V41*4</f>
        <v>30</v>
      </c>
      <c r="W43" s="115">
        <f t="shared" si="0"/>
        <v>30</v>
      </c>
      <c r="X43" s="115">
        <f t="shared" si="0"/>
        <v>60</v>
      </c>
      <c r="Y43" s="115">
        <f t="shared" si="0"/>
        <v>60</v>
      </c>
      <c r="Z43" s="115">
        <f t="shared" si="0"/>
        <v>60</v>
      </c>
      <c r="AA43" s="115">
        <f t="shared" si="0"/>
        <v>90</v>
      </c>
      <c r="AB43" s="115">
        <f t="shared" si="0"/>
        <v>90</v>
      </c>
      <c r="AC43" s="115">
        <f t="shared" si="0"/>
        <v>90</v>
      </c>
      <c r="AD43" s="115">
        <f t="shared" si="0"/>
        <v>120</v>
      </c>
      <c r="AE43" s="115">
        <f t="shared" si="0"/>
        <v>120</v>
      </c>
      <c r="AF43" s="115">
        <f t="shared" si="0"/>
        <v>150</v>
      </c>
      <c r="AG43" s="115">
        <f t="shared" si="0"/>
        <v>150</v>
      </c>
      <c r="AH43" s="115">
        <f t="shared" si="0"/>
        <v>150</v>
      </c>
      <c r="AI43" s="115">
        <f t="shared" si="0"/>
        <v>180</v>
      </c>
      <c r="AJ43" s="115">
        <f t="shared" si="0"/>
        <v>180</v>
      </c>
      <c r="AK43" s="115">
        <f t="shared" si="0"/>
        <v>210</v>
      </c>
      <c r="AL43" s="115">
        <f t="shared" si="0"/>
        <v>210</v>
      </c>
      <c r="AM43" s="115">
        <f t="shared" si="0"/>
        <v>210</v>
      </c>
      <c r="AN43" s="115">
        <f t="shared" si="0"/>
        <v>240</v>
      </c>
      <c r="AO43" s="115">
        <f t="shared" si="0"/>
        <v>240</v>
      </c>
      <c r="AP43" s="115">
        <f t="shared" si="0"/>
        <v>270</v>
      </c>
      <c r="AQ43" s="115">
        <f t="shared" si="0"/>
        <v>270</v>
      </c>
      <c r="AR43" s="115">
        <f t="shared" si="0"/>
        <v>270</v>
      </c>
      <c r="AS43" s="115">
        <f t="shared" si="0"/>
        <v>300</v>
      </c>
      <c r="AT43" s="115">
        <f t="shared" si="0"/>
        <v>300</v>
      </c>
      <c r="AU43" s="115">
        <f t="shared" si="0"/>
        <v>330</v>
      </c>
      <c r="AV43" s="115">
        <f t="shared" si="0"/>
        <v>330</v>
      </c>
      <c r="AW43" s="115">
        <f t="shared" si="0"/>
        <v>330</v>
      </c>
      <c r="AX43" s="115">
        <f t="shared" si="0"/>
        <v>360</v>
      </c>
      <c r="AY43" s="115">
        <f t="shared" si="0"/>
        <v>360</v>
      </c>
      <c r="AZ43" s="115">
        <f t="shared" si="0"/>
        <v>386</v>
      </c>
      <c r="BA43" s="115">
        <f t="shared" si="0"/>
        <v>386</v>
      </c>
      <c r="BB43" s="115">
        <f t="shared" si="0"/>
        <v>386</v>
      </c>
      <c r="BC43" s="115">
        <f t="shared" si="0"/>
        <v>410</v>
      </c>
      <c r="BD43" s="115">
        <f t="shared" si="0"/>
        <v>410</v>
      </c>
      <c r="BE43" s="115">
        <f t="shared" si="0"/>
        <v>434</v>
      </c>
      <c r="BF43" s="115">
        <f t="shared" si="0"/>
        <v>434</v>
      </c>
      <c r="BG43" s="115">
        <f t="shared" si="0"/>
        <v>458</v>
      </c>
      <c r="BH43" s="115">
        <f t="shared" si="0"/>
        <v>458</v>
      </c>
      <c r="BI43" s="115">
        <f t="shared" si="0"/>
        <v>482</v>
      </c>
      <c r="BJ43" s="115">
        <f t="shared" si="0"/>
        <v>482</v>
      </c>
      <c r="BK43" s="115">
        <f t="shared" si="0"/>
        <v>506</v>
      </c>
      <c r="BL43" s="115">
        <f t="shared" si="0"/>
        <v>506</v>
      </c>
      <c r="BM43" s="115">
        <f t="shared" si="0"/>
        <v>530</v>
      </c>
      <c r="BN43" s="115">
        <f t="shared" si="0"/>
        <v>530</v>
      </c>
      <c r="BO43" s="115">
        <f t="shared" si="0"/>
        <v>554</v>
      </c>
      <c r="BP43" s="115">
        <f t="shared" si="0"/>
        <v>554</v>
      </c>
      <c r="BQ43" s="115">
        <f t="shared" si="0"/>
        <v>578</v>
      </c>
      <c r="BR43" s="115">
        <f t="shared" si="0"/>
        <v>578</v>
      </c>
      <c r="BS43" s="115">
        <f t="shared" si="0"/>
        <v>602</v>
      </c>
      <c r="BT43" s="115">
        <f t="shared" si="0"/>
        <v>602</v>
      </c>
      <c r="BU43" s="115">
        <f t="shared" si="0"/>
        <v>626</v>
      </c>
      <c r="BV43" s="115">
        <f t="shared" si="0"/>
        <v>626</v>
      </c>
      <c r="BW43" s="115">
        <f t="shared" si="0"/>
        <v>650</v>
      </c>
      <c r="BX43" s="115">
        <f t="shared" si="0"/>
        <v>650</v>
      </c>
      <c r="BY43" s="115">
        <f t="shared" si="0"/>
        <v>666</v>
      </c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7"/>
      <c r="CS43" s="101"/>
      <c r="CT43" s="101"/>
    </row>
    <row r="44" spans="1:98" s="102" customFormat="1" ht="29.25" customHeight="1">
      <c r="A44" s="108"/>
      <c r="B44" s="220"/>
      <c r="C44" s="220"/>
      <c r="D44" s="106" t="s">
        <v>31</v>
      </c>
      <c r="E44" s="106"/>
      <c r="F44" s="106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>
        <f>T44+U21*24+U41*12</f>
        <v>144</v>
      </c>
      <c r="V44" s="101">
        <f aca="true" t="shared" si="1" ref="V44:BY44">U44+V21*24+V41*12</f>
        <v>144</v>
      </c>
      <c r="W44" s="101">
        <f t="shared" si="1"/>
        <v>144</v>
      </c>
      <c r="X44" s="101">
        <f t="shared" si="1"/>
        <v>288</v>
      </c>
      <c r="Y44" s="101">
        <f t="shared" si="1"/>
        <v>288</v>
      </c>
      <c r="Z44" s="101">
        <f t="shared" si="1"/>
        <v>288</v>
      </c>
      <c r="AA44" s="101">
        <f t="shared" si="1"/>
        <v>432</v>
      </c>
      <c r="AB44" s="101">
        <f t="shared" si="1"/>
        <v>432</v>
      </c>
      <c r="AC44" s="101">
        <f t="shared" si="1"/>
        <v>432</v>
      </c>
      <c r="AD44" s="101">
        <f t="shared" si="1"/>
        <v>576</v>
      </c>
      <c r="AE44" s="101">
        <f t="shared" si="1"/>
        <v>576</v>
      </c>
      <c r="AF44" s="101">
        <f t="shared" si="1"/>
        <v>720</v>
      </c>
      <c r="AG44" s="101">
        <f t="shared" si="1"/>
        <v>720</v>
      </c>
      <c r="AH44" s="101">
        <f t="shared" si="1"/>
        <v>720</v>
      </c>
      <c r="AI44" s="101">
        <f t="shared" si="1"/>
        <v>864</v>
      </c>
      <c r="AJ44" s="101">
        <f t="shared" si="1"/>
        <v>864</v>
      </c>
      <c r="AK44" s="101">
        <f t="shared" si="1"/>
        <v>1008</v>
      </c>
      <c r="AL44" s="101">
        <f t="shared" si="1"/>
        <v>1008</v>
      </c>
      <c r="AM44" s="101">
        <f t="shared" si="1"/>
        <v>1008</v>
      </c>
      <c r="AN44" s="101">
        <f t="shared" si="1"/>
        <v>1152</v>
      </c>
      <c r="AO44" s="101">
        <f t="shared" si="1"/>
        <v>1152</v>
      </c>
      <c r="AP44" s="101">
        <f t="shared" si="1"/>
        <v>1296</v>
      </c>
      <c r="AQ44" s="101">
        <f t="shared" si="1"/>
        <v>1296</v>
      </c>
      <c r="AR44" s="101">
        <f t="shared" si="1"/>
        <v>1296</v>
      </c>
      <c r="AS44" s="101">
        <f t="shared" si="1"/>
        <v>1440</v>
      </c>
      <c r="AT44" s="101">
        <f t="shared" si="1"/>
        <v>1440</v>
      </c>
      <c r="AU44" s="101">
        <f t="shared" si="1"/>
        <v>1584</v>
      </c>
      <c r="AV44" s="101">
        <f t="shared" si="1"/>
        <v>1584</v>
      </c>
      <c r="AW44" s="101">
        <f t="shared" si="1"/>
        <v>1584</v>
      </c>
      <c r="AX44" s="101">
        <f t="shared" si="1"/>
        <v>1728</v>
      </c>
      <c r="AY44" s="101">
        <f t="shared" si="1"/>
        <v>1728</v>
      </c>
      <c r="AZ44" s="101">
        <f t="shared" si="1"/>
        <v>1824</v>
      </c>
      <c r="BA44" s="101">
        <f t="shared" si="1"/>
        <v>1824</v>
      </c>
      <c r="BB44" s="101">
        <f t="shared" si="1"/>
        <v>1824</v>
      </c>
      <c r="BC44" s="101">
        <f t="shared" si="1"/>
        <v>1896</v>
      </c>
      <c r="BD44" s="101">
        <f t="shared" si="1"/>
        <v>1896</v>
      </c>
      <c r="BE44" s="101">
        <f t="shared" si="1"/>
        <v>1968</v>
      </c>
      <c r="BF44" s="101">
        <f t="shared" si="1"/>
        <v>1968</v>
      </c>
      <c r="BG44" s="101">
        <f t="shared" si="1"/>
        <v>2040</v>
      </c>
      <c r="BH44" s="101">
        <f t="shared" si="1"/>
        <v>2040</v>
      </c>
      <c r="BI44" s="101">
        <f t="shared" si="1"/>
        <v>2112</v>
      </c>
      <c r="BJ44" s="101">
        <f t="shared" si="1"/>
        <v>2112</v>
      </c>
      <c r="BK44" s="101">
        <f t="shared" si="1"/>
        <v>2184</v>
      </c>
      <c r="BL44" s="101">
        <f t="shared" si="1"/>
        <v>2184</v>
      </c>
      <c r="BM44" s="101">
        <f t="shared" si="1"/>
        <v>2256</v>
      </c>
      <c r="BN44" s="101">
        <f t="shared" si="1"/>
        <v>2256</v>
      </c>
      <c r="BO44" s="101">
        <f t="shared" si="1"/>
        <v>2328</v>
      </c>
      <c r="BP44" s="101">
        <f t="shared" si="1"/>
        <v>2328</v>
      </c>
      <c r="BQ44" s="101">
        <f t="shared" si="1"/>
        <v>2400</v>
      </c>
      <c r="BR44" s="101">
        <f t="shared" si="1"/>
        <v>2400</v>
      </c>
      <c r="BS44" s="101">
        <f t="shared" si="1"/>
        <v>2472</v>
      </c>
      <c r="BT44" s="101">
        <f t="shared" si="1"/>
        <v>2472</v>
      </c>
      <c r="BU44" s="101">
        <f t="shared" si="1"/>
        <v>2544</v>
      </c>
      <c r="BV44" s="101">
        <f t="shared" si="1"/>
        <v>2544</v>
      </c>
      <c r="BW44" s="101">
        <f t="shared" si="1"/>
        <v>2616</v>
      </c>
      <c r="BX44" s="101">
        <f t="shared" si="1"/>
        <v>2616</v>
      </c>
      <c r="BY44" s="101">
        <f t="shared" si="1"/>
        <v>2664</v>
      </c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4"/>
      <c r="CS44" s="101"/>
      <c r="CT44" s="101"/>
    </row>
    <row r="45" spans="1:98" s="102" customFormat="1" ht="29.25" customHeight="1">
      <c r="A45" s="108"/>
      <c r="B45" s="220"/>
      <c r="C45" s="220"/>
      <c r="D45" s="106" t="s">
        <v>32</v>
      </c>
      <c r="E45" s="106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>
        <f>T45+U21+U41</f>
        <v>6</v>
      </c>
      <c r="V45" s="101">
        <f aca="true" t="shared" si="2" ref="V45:BY45">U45+V21+V41</f>
        <v>6</v>
      </c>
      <c r="W45" s="101">
        <f t="shared" si="2"/>
        <v>6</v>
      </c>
      <c r="X45" s="101">
        <f t="shared" si="2"/>
        <v>12</v>
      </c>
      <c r="Y45" s="101">
        <f t="shared" si="2"/>
        <v>12</v>
      </c>
      <c r="Z45" s="101">
        <f t="shared" si="2"/>
        <v>12</v>
      </c>
      <c r="AA45" s="101">
        <f t="shared" si="2"/>
        <v>18</v>
      </c>
      <c r="AB45" s="101">
        <f t="shared" si="2"/>
        <v>18</v>
      </c>
      <c r="AC45" s="101">
        <f t="shared" si="2"/>
        <v>18</v>
      </c>
      <c r="AD45" s="101">
        <f t="shared" si="2"/>
        <v>24</v>
      </c>
      <c r="AE45" s="101">
        <f t="shared" si="2"/>
        <v>24</v>
      </c>
      <c r="AF45" s="101">
        <f t="shared" si="2"/>
        <v>30</v>
      </c>
      <c r="AG45" s="101">
        <f t="shared" si="2"/>
        <v>30</v>
      </c>
      <c r="AH45" s="101">
        <f t="shared" si="2"/>
        <v>30</v>
      </c>
      <c r="AI45" s="101">
        <f t="shared" si="2"/>
        <v>36</v>
      </c>
      <c r="AJ45" s="101">
        <f t="shared" si="2"/>
        <v>36</v>
      </c>
      <c r="AK45" s="101">
        <f t="shared" si="2"/>
        <v>42</v>
      </c>
      <c r="AL45" s="101">
        <f t="shared" si="2"/>
        <v>42</v>
      </c>
      <c r="AM45" s="101">
        <f t="shared" si="2"/>
        <v>42</v>
      </c>
      <c r="AN45" s="101">
        <f t="shared" si="2"/>
        <v>48</v>
      </c>
      <c r="AO45" s="101">
        <f t="shared" si="2"/>
        <v>48</v>
      </c>
      <c r="AP45" s="101">
        <f t="shared" si="2"/>
        <v>54</v>
      </c>
      <c r="AQ45" s="101">
        <f t="shared" si="2"/>
        <v>54</v>
      </c>
      <c r="AR45" s="101">
        <f t="shared" si="2"/>
        <v>54</v>
      </c>
      <c r="AS45" s="101">
        <f t="shared" si="2"/>
        <v>60</v>
      </c>
      <c r="AT45" s="101">
        <f t="shared" si="2"/>
        <v>60</v>
      </c>
      <c r="AU45" s="101">
        <f t="shared" si="2"/>
        <v>66</v>
      </c>
      <c r="AV45" s="101">
        <f t="shared" si="2"/>
        <v>66</v>
      </c>
      <c r="AW45" s="101">
        <f t="shared" si="2"/>
        <v>66</v>
      </c>
      <c r="AX45" s="101">
        <f t="shared" si="2"/>
        <v>72</v>
      </c>
      <c r="AY45" s="101">
        <f t="shared" si="2"/>
        <v>72</v>
      </c>
      <c r="AZ45" s="101">
        <f t="shared" si="2"/>
        <v>78</v>
      </c>
      <c r="BA45" s="101">
        <f t="shared" si="2"/>
        <v>78</v>
      </c>
      <c r="BB45" s="101">
        <f t="shared" si="2"/>
        <v>78</v>
      </c>
      <c r="BC45" s="101">
        <f t="shared" si="2"/>
        <v>84</v>
      </c>
      <c r="BD45" s="101">
        <f t="shared" si="2"/>
        <v>84</v>
      </c>
      <c r="BE45" s="101">
        <f t="shared" si="2"/>
        <v>90</v>
      </c>
      <c r="BF45" s="101">
        <f t="shared" si="2"/>
        <v>90</v>
      </c>
      <c r="BG45" s="101">
        <f t="shared" si="2"/>
        <v>96</v>
      </c>
      <c r="BH45" s="101">
        <f t="shared" si="2"/>
        <v>96</v>
      </c>
      <c r="BI45" s="101">
        <f t="shared" si="2"/>
        <v>102</v>
      </c>
      <c r="BJ45" s="101">
        <f t="shared" si="2"/>
        <v>102</v>
      </c>
      <c r="BK45" s="101">
        <f t="shared" si="2"/>
        <v>108</v>
      </c>
      <c r="BL45" s="101">
        <f t="shared" si="2"/>
        <v>108</v>
      </c>
      <c r="BM45" s="101">
        <f t="shared" si="2"/>
        <v>114</v>
      </c>
      <c r="BN45" s="101">
        <f t="shared" si="2"/>
        <v>114</v>
      </c>
      <c r="BO45" s="101">
        <f t="shared" si="2"/>
        <v>120</v>
      </c>
      <c r="BP45" s="101">
        <f t="shared" si="2"/>
        <v>120</v>
      </c>
      <c r="BQ45" s="101">
        <f t="shared" si="2"/>
        <v>126</v>
      </c>
      <c r="BR45" s="101">
        <f t="shared" si="2"/>
        <v>126</v>
      </c>
      <c r="BS45" s="101">
        <f t="shared" si="2"/>
        <v>132</v>
      </c>
      <c r="BT45" s="101">
        <f t="shared" si="2"/>
        <v>132</v>
      </c>
      <c r="BU45" s="101">
        <f t="shared" si="2"/>
        <v>138</v>
      </c>
      <c r="BV45" s="101">
        <f t="shared" si="2"/>
        <v>138</v>
      </c>
      <c r="BW45" s="101">
        <f t="shared" si="2"/>
        <v>144</v>
      </c>
      <c r="BX45" s="101">
        <f t="shared" si="2"/>
        <v>144</v>
      </c>
      <c r="BY45" s="101">
        <f t="shared" si="2"/>
        <v>148</v>
      </c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4"/>
      <c r="CS45" s="101"/>
      <c r="CT45" s="101"/>
    </row>
    <row r="46" spans="1:98" s="102" customFormat="1" ht="29.25" customHeight="1">
      <c r="A46" s="108"/>
      <c r="B46" s="220"/>
      <c r="C46" s="220"/>
      <c r="D46" s="106" t="s">
        <v>33</v>
      </c>
      <c r="E46" s="106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>
        <f>T46+U21</f>
        <v>6</v>
      </c>
      <c r="V46" s="101">
        <f aca="true" t="shared" si="3" ref="V46:AZ46">U46+V21</f>
        <v>6</v>
      </c>
      <c r="W46" s="101">
        <f t="shared" si="3"/>
        <v>6</v>
      </c>
      <c r="X46" s="101">
        <f t="shared" si="3"/>
        <v>12</v>
      </c>
      <c r="Y46" s="101">
        <f t="shared" si="3"/>
        <v>12</v>
      </c>
      <c r="Z46" s="101">
        <f t="shared" si="3"/>
        <v>12</v>
      </c>
      <c r="AA46" s="101">
        <f t="shared" si="3"/>
        <v>18</v>
      </c>
      <c r="AB46" s="101">
        <f t="shared" si="3"/>
        <v>18</v>
      </c>
      <c r="AC46" s="101">
        <f t="shared" si="3"/>
        <v>18</v>
      </c>
      <c r="AD46" s="101">
        <f t="shared" si="3"/>
        <v>24</v>
      </c>
      <c r="AE46" s="101">
        <f t="shared" si="3"/>
        <v>24</v>
      </c>
      <c r="AF46" s="101">
        <f t="shared" si="3"/>
        <v>30</v>
      </c>
      <c r="AG46" s="101">
        <f t="shared" si="3"/>
        <v>30</v>
      </c>
      <c r="AH46" s="101">
        <f t="shared" si="3"/>
        <v>30</v>
      </c>
      <c r="AI46" s="101">
        <f t="shared" si="3"/>
        <v>36</v>
      </c>
      <c r="AJ46" s="101">
        <f t="shared" si="3"/>
        <v>36</v>
      </c>
      <c r="AK46" s="101">
        <f t="shared" si="3"/>
        <v>42</v>
      </c>
      <c r="AL46" s="101">
        <f t="shared" si="3"/>
        <v>42</v>
      </c>
      <c r="AM46" s="101">
        <f t="shared" si="3"/>
        <v>42</v>
      </c>
      <c r="AN46" s="101">
        <f t="shared" si="3"/>
        <v>48</v>
      </c>
      <c r="AO46" s="101">
        <f t="shared" si="3"/>
        <v>48</v>
      </c>
      <c r="AP46" s="101">
        <f t="shared" si="3"/>
        <v>54</v>
      </c>
      <c r="AQ46" s="101">
        <f t="shared" si="3"/>
        <v>54</v>
      </c>
      <c r="AR46" s="101">
        <f t="shared" si="3"/>
        <v>54</v>
      </c>
      <c r="AS46" s="101">
        <f t="shared" si="3"/>
        <v>60</v>
      </c>
      <c r="AT46" s="101">
        <f t="shared" si="3"/>
        <v>60</v>
      </c>
      <c r="AU46" s="101">
        <f t="shared" si="3"/>
        <v>66</v>
      </c>
      <c r="AV46" s="101">
        <f t="shared" si="3"/>
        <v>66</v>
      </c>
      <c r="AW46" s="101">
        <f t="shared" si="3"/>
        <v>66</v>
      </c>
      <c r="AX46" s="101">
        <f t="shared" si="3"/>
        <v>72</v>
      </c>
      <c r="AY46" s="101">
        <f t="shared" si="3"/>
        <v>72</v>
      </c>
      <c r="AZ46" s="101">
        <f t="shared" si="3"/>
        <v>74</v>
      </c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4"/>
      <c r="CS46" s="101"/>
      <c r="CT46" s="101"/>
    </row>
    <row r="47" spans="1:98" s="102" customFormat="1" ht="29.25" customHeight="1">
      <c r="A47" s="108"/>
      <c r="B47" s="220"/>
      <c r="C47" s="220"/>
      <c r="D47" s="106" t="s">
        <v>55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>
        <f>AY47+AZ41</f>
        <v>4</v>
      </c>
      <c r="BA47" s="101">
        <f aca="true" t="shared" si="4" ref="BA47:BY47">AZ47+BA41</f>
        <v>4</v>
      </c>
      <c r="BB47" s="101">
        <f t="shared" si="4"/>
        <v>4</v>
      </c>
      <c r="BC47" s="101">
        <f t="shared" si="4"/>
        <v>10</v>
      </c>
      <c r="BD47" s="101">
        <f t="shared" si="4"/>
        <v>10</v>
      </c>
      <c r="BE47" s="101">
        <f t="shared" si="4"/>
        <v>16</v>
      </c>
      <c r="BF47" s="101">
        <f t="shared" si="4"/>
        <v>16</v>
      </c>
      <c r="BG47" s="101">
        <f t="shared" si="4"/>
        <v>22</v>
      </c>
      <c r="BH47" s="101">
        <f t="shared" si="4"/>
        <v>22</v>
      </c>
      <c r="BI47" s="101">
        <f t="shared" si="4"/>
        <v>28</v>
      </c>
      <c r="BJ47" s="101">
        <f t="shared" si="4"/>
        <v>28</v>
      </c>
      <c r="BK47" s="101">
        <f t="shared" si="4"/>
        <v>34</v>
      </c>
      <c r="BL47" s="101">
        <f t="shared" si="4"/>
        <v>34</v>
      </c>
      <c r="BM47" s="101">
        <f t="shared" si="4"/>
        <v>40</v>
      </c>
      <c r="BN47" s="101">
        <f t="shared" si="4"/>
        <v>40</v>
      </c>
      <c r="BO47" s="101">
        <f t="shared" si="4"/>
        <v>46</v>
      </c>
      <c r="BP47" s="101">
        <f t="shared" si="4"/>
        <v>46</v>
      </c>
      <c r="BQ47" s="101">
        <f t="shared" si="4"/>
        <v>52</v>
      </c>
      <c r="BR47" s="101">
        <f t="shared" si="4"/>
        <v>52</v>
      </c>
      <c r="BS47" s="101">
        <f t="shared" si="4"/>
        <v>58</v>
      </c>
      <c r="BT47" s="101">
        <f t="shared" si="4"/>
        <v>58</v>
      </c>
      <c r="BU47" s="101">
        <f t="shared" si="4"/>
        <v>64</v>
      </c>
      <c r="BV47" s="101">
        <f t="shared" si="4"/>
        <v>64</v>
      </c>
      <c r="BW47" s="101">
        <f t="shared" si="4"/>
        <v>70</v>
      </c>
      <c r="BX47" s="101">
        <f t="shared" si="4"/>
        <v>70</v>
      </c>
      <c r="BY47" s="101">
        <f t="shared" si="4"/>
        <v>74</v>
      </c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4"/>
      <c r="CS47" s="101"/>
      <c r="CT47" s="101"/>
    </row>
    <row r="48" spans="1:98" s="102" customFormat="1" ht="31.5" customHeight="1">
      <c r="A48" s="108"/>
      <c r="B48" s="220"/>
      <c r="C48" s="220"/>
      <c r="D48" s="106" t="s">
        <v>35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>
        <f>U46</f>
        <v>6</v>
      </c>
      <c r="V48" s="101">
        <f aca="true" t="shared" si="5" ref="V48:AZ48">V46</f>
        <v>6</v>
      </c>
      <c r="W48" s="101">
        <f t="shared" si="5"/>
        <v>6</v>
      </c>
      <c r="X48" s="101">
        <f t="shared" si="5"/>
        <v>12</v>
      </c>
      <c r="Y48" s="101">
        <f t="shared" si="5"/>
        <v>12</v>
      </c>
      <c r="Z48" s="101">
        <f t="shared" si="5"/>
        <v>12</v>
      </c>
      <c r="AA48" s="101">
        <f t="shared" si="5"/>
        <v>18</v>
      </c>
      <c r="AB48" s="101">
        <f t="shared" si="5"/>
        <v>18</v>
      </c>
      <c r="AC48" s="101">
        <f t="shared" si="5"/>
        <v>18</v>
      </c>
      <c r="AD48" s="101">
        <f t="shared" si="5"/>
        <v>24</v>
      </c>
      <c r="AE48" s="101">
        <f t="shared" si="5"/>
        <v>24</v>
      </c>
      <c r="AF48" s="101">
        <f t="shared" si="5"/>
        <v>30</v>
      </c>
      <c r="AG48" s="101">
        <f t="shared" si="5"/>
        <v>30</v>
      </c>
      <c r="AH48" s="101">
        <f t="shared" si="5"/>
        <v>30</v>
      </c>
      <c r="AI48" s="101">
        <f t="shared" si="5"/>
        <v>36</v>
      </c>
      <c r="AJ48" s="101">
        <f t="shared" si="5"/>
        <v>36</v>
      </c>
      <c r="AK48" s="101">
        <f t="shared" si="5"/>
        <v>42</v>
      </c>
      <c r="AL48" s="101">
        <f t="shared" si="5"/>
        <v>42</v>
      </c>
      <c r="AM48" s="101">
        <f t="shared" si="5"/>
        <v>42</v>
      </c>
      <c r="AN48" s="101">
        <f t="shared" si="5"/>
        <v>48</v>
      </c>
      <c r="AO48" s="101">
        <f t="shared" si="5"/>
        <v>48</v>
      </c>
      <c r="AP48" s="101">
        <f t="shared" si="5"/>
        <v>54</v>
      </c>
      <c r="AQ48" s="101">
        <f t="shared" si="5"/>
        <v>54</v>
      </c>
      <c r="AR48" s="101">
        <f t="shared" si="5"/>
        <v>54</v>
      </c>
      <c r="AS48" s="101">
        <f t="shared" si="5"/>
        <v>60</v>
      </c>
      <c r="AT48" s="101">
        <f t="shared" si="5"/>
        <v>60</v>
      </c>
      <c r="AU48" s="101">
        <f t="shared" si="5"/>
        <v>66</v>
      </c>
      <c r="AV48" s="101">
        <f t="shared" si="5"/>
        <v>66</v>
      </c>
      <c r="AW48" s="101">
        <f t="shared" si="5"/>
        <v>66</v>
      </c>
      <c r="AX48" s="101">
        <f t="shared" si="5"/>
        <v>72</v>
      </c>
      <c r="AY48" s="101">
        <f t="shared" si="5"/>
        <v>72</v>
      </c>
      <c r="AZ48" s="101">
        <f t="shared" si="5"/>
        <v>74</v>
      </c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4"/>
      <c r="CS48" s="101"/>
      <c r="CT48" s="101"/>
    </row>
    <row r="49" spans="1:98" s="102" customFormat="1" ht="29.25" customHeight="1">
      <c r="A49" s="108"/>
      <c r="B49" s="220"/>
      <c r="C49" s="220"/>
      <c r="D49" s="106" t="s">
        <v>36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>
        <f aca="true" t="shared" si="6" ref="AZ49:BY49">AZ47</f>
        <v>4</v>
      </c>
      <c r="BA49" s="101">
        <f t="shared" si="6"/>
        <v>4</v>
      </c>
      <c r="BB49" s="101">
        <f t="shared" si="6"/>
        <v>4</v>
      </c>
      <c r="BC49" s="101">
        <f t="shared" si="6"/>
        <v>10</v>
      </c>
      <c r="BD49" s="101">
        <f t="shared" si="6"/>
        <v>10</v>
      </c>
      <c r="BE49" s="101">
        <f t="shared" si="6"/>
        <v>16</v>
      </c>
      <c r="BF49" s="101">
        <f t="shared" si="6"/>
        <v>16</v>
      </c>
      <c r="BG49" s="101">
        <f t="shared" si="6"/>
        <v>22</v>
      </c>
      <c r="BH49" s="101">
        <f t="shared" si="6"/>
        <v>22</v>
      </c>
      <c r="BI49" s="101">
        <f t="shared" si="6"/>
        <v>28</v>
      </c>
      <c r="BJ49" s="101">
        <f t="shared" si="6"/>
        <v>28</v>
      </c>
      <c r="BK49" s="101">
        <f t="shared" si="6"/>
        <v>34</v>
      </c>
      <c r="BL49" s="101">
        <f t="shared" si="6"/>
        <v>34</v>
      </c>
      <c r="BM49" s="101">
        <f t="shared" si="6"/>
        <v>40</v>
      </c>
      <c r="BN49" s="101">
        <f t="shared" si="6"/>
        <v>40</v>
      </c>
      <c r="BO49" s="101">
        <f t="shared" si="6"/>
        <v>46</v>
      </c>
      <c r="BP49" s="101">
        <f t="shared" si="6"/>
        <v>46</v>
      </c>
      <c r="BQ49" s="101">
        <f t="shared" si="6"/>
        <v>52</v>
      </c>
      <c r="BR49" s="101">
        <f t="shared" si="6"/>
        <v>52</v>
      </c>
      <c r="BS49" s="101">
        <f t="shared" si="6"/>
        <v>58</v>
      </c>
      <c r="BT49" s="101">
        <f t="shared" si="6"/>
        <v>58</v>
      </c>
      <c r="BU49" s="101">
        <f t="shared" si="6"/>
        <v>64</v>
      </c>
      <c r="BV49" s="101">
        <f t="shared" si="6"/>
        <v>64</v>
      </c>
      <c r="BW49" s="101">
        <f t="shared" si="6"/>
        <v>70</v>
      </c>
      <c r="BX49" s="101">
        <f t="shared" si="6"/>
        <v>70</v>
      </c>
      <c r="BY49" s="101">
        <f t="shared" si="6"/>
        <v>74</v>
      </c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4"/>
      <c r="CS49" s="101"/>
      <c r="CT49" s="101"/>
    </row>
    <row r="50" spans="1:97" s="102" customFormat="1" ht="29.25" customHeight="1">
      <c r="A50" s="108"/>
      <c r="B50" s="220"/>
      <c r="C50" s="220"/>
      <c r="D50" s="106" t="s">
        <v>42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>
        <f>U48</f>
        <v>6</v>
      </c>
      <c r="V50" s="101">
        <f aca="true" t="shared" si="7" ref="V50:AZ50">V48</f>
        <v>6</v>
      </c>
      <c r="W50" s="101">
        <f t="shared" si="7"/>
        <v>6</v>
      </c>
      <c r="X50" s="101">
        <f t="shared" si="7"/>
        <v>12</v>
      </c>
      <c r="Y50" s="101">
        <f t="shared" si="7"/>
        <v>12</v>
      </c>
      <c r="Z50" s="101">
        <f t="shared" si="7"/>
        <v>12</v>
      </c>
      <c r="AA50" s="101">
        <f t="shared" si="7"/>
        <v>18</v>
      </c>
      <c r="AB50" s="101">
        <f t="shared" si="7"/>
        <v>18</v>
      </c>
      <c r="AC50" s="101">
        <f t="shared" si="7"/>
        <v>18</v>
      </c>
      <c r="AD50" s="101">
        <f t="shared" si="7"/>
        <v>24</v>
      </c>
      <c r="AE50" s="101">
        <f t="shared" si="7"/>
        <v>24</v>
      </c>
      <c r="AF50" s="101">
        <f t="shared" si="7"/>
        <v>30</v>
      </c>
      <c r="AG50" s="101">
        <f t="shared" si="7"/>
        <v>30</v>
      </c>
      <c r="AH50" s="101">
        <f t="shared" si="7"/>
        <v>30</v>
      </c>
      <c r="AI50" s="101">
        <f t="shared" si="7"/>
        <v>36</v>
      </c>
      <c r="AJ50" s="101">
        <f t="shared" si="7"/>
        <v>36</v>
      </c>
      <c r="AK50" s="101">
        <f t="shared" si="7"/>
        <v>42</v>
      </c>
      <c r="AL50" s="101">
        <f t="shared" si="7"/>
        <v>42</v>
      </c>
      <c r="AM50" s="101">
        <f t="shared" si="7"/>
        <v>42</v>
      </c>
      <c r="AN50" s="101">
        <f t="shared" si="7"/>
        <v>48</v>
      </c>
      <c r="AO50" s="101">
        <f t="shared" si="7"/>
        <v>48</v>
      </c>
      <c r="AP50" s="101">
        <f t="shared" si="7"/>
        <v>54</v>
      </c>
      <c r="AQ50" s="101">
        <f t="shared" si="7"/>
        <v>54</v>
      </c>
      <c r="AR50" s="101">
        <f t="shared" si="7"/>
        <v>54</v>
      </c>
      <c r="AS50" s="101">
        <f t="shared" si="7"/>
        <v>60</v>
      </c>
      <c r="AT50" s="101">
        <f t="shared" si="7"/>
        <v>60</v>
      </c>
      <c r="AU50" s="101">
        <f t="shared" si="7"/>
        <v>66</v>
      </c>
      <c r="AV50" s="101">
        <f t="shared" si="7"/>
        <v>66</v>
      </c>
      <c r="AW50" s="101">
        <f t="shared" si="7"/>
        <v>66</v>
      </c>
      <c r="AX50" s="101">
        <f t="shared" si="7"/>
        <v>72</v>
      </c>
      <c r="AY50" s="101">
        <f t="shared" si="7"/>
        <v>72</v>
      </c>
      <c r="AZ50" s="101">
        <f t="shared" si="7"/>
        <v>74</v>
      </c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4"/>
      <c r="CS50" s="101"/>
    </row>
    <row r="51" spans="1:97" s="102" customFormat="1" ht="29.25" customHeight="1" thickBot="1">
      <c r="A51" s="110"/>
      <c r="B51" s="221"/>
      <c r="C51" s="221"/>
      <c r="D51" s="111" t="s">
        <v>43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>
        <f>AZ49</f>
        <v>4</v>
      </c>
      <c r="BA51" s="112">
        <f aca="true" t="shared" si="8" ref="BA51:BY51">BA49</f>
        <v>4</v>
      </c>
      <c r="BB51" s="112">
        <f t="shared" si="8"/>
        <v>4</v>
      </c>
      <c r="BC51" s="112">
        <f t="shared" si="8"/>
        <v>10</v>
      </c>
      <c r="BD51" s="112">
        <f t="shared" si="8"/>
        <v>10</v>
      </c>
      <c r="BE51" s="112">
        <f t="shared" si="8"/>
        <v>16</v>
      </c>
      <c r="BF51" s="112">
        <f t="shared" si="8"/>
        <v>16</v>
      </c>
      <c r="BG51" s="112">
        <f t="shared" si="8"/>
        <v>22</v>
      </c>
      <c r="BH51" s="112">
        <f t="shared" si="8"/>
        <v>22</v>
      </c>
      <c r="BI51" s="112">
        <f t="shared" si="8"/>
        <v>28</v>
      </c>
      <c r="BJ51" s="112">
        <f t="shared" si="8"/>
        <v>28</v>
      </c>
      <c r="BK51" s="112">
        <f t="shared" si="8"/>
        <v>34</v>
      </c>
      <c r="BL51" s="112">
        <f t="shared" si="8"/>
        <v>34</v>
      </c>
      <c r="BM51" s="112">
        <f t="shared" si="8"/>
        <v>40</v>
      </c>
      <c r="BN51" s="112">
        <f t="shared" si="8"/>
        <v>40</v>
      </c>
      <c r="BO51" s="112">
        <f t="shared" si="8"/>
        <v>46</v>
      </c>
      <c r="BP51" s="112">
        <f t="shared" si="8"/>
        <v>46</v>
      </c>
      <c r="BQ51" s="112">
        <f t="shared" si="8"/>
        <v>52</v>
      </c>
      <c r="BR51" s="112">
        <f t="shared" si="8"/>
        <v>52</v>
      </c>
      <c r="BS51" s="112">
        <f t="shared" si="8"/>
        <v>58</v>
      </c>
      <c r="BT51" s="112">
        <f t="shared" si="8"/>
        <v>58</v>
      </c>
      <c r="BU51" s="112">
        <f t="shared" si="8"/>
        <v>64</v>
      </c>
      <c r="BV51" s="112">
        <f t="shared" si="8"/>
        <v>64</v>
      </c>
      <c r="BW51" s="112">
        <f t="shared" si="8"/>
        <v>70</v>
      </c>
      <c r="BX51" s="112">
        <f t="shared" si="8"/>
        <v>70</v>
      </c>
      <c r="BY51" s="112">
        <f t="shared" si="8"/>
        <v>74</v>
      </c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3"/>
      <c r="CS51" s="101"/>
    </row>
    <row r="52" spans="1:96" s="101" customFormat="1" ht="29.25" customHeight="1">
      <c r="A52" s="149"/>
      <c r="B52" s="150"/>
      <c r="C52" s="150"/>
      <c r="D52" s="151" t="s">
        <v>50</v>
      </c>
      <c r="E52" s="150"/>
      <c r="F52" s="150"/>
      <c r="G52" s="150"/>
      <c r="H52" s="150"/>
      <c r="I52" s="150"/>
      <c r="J52" s="150"/>
      <c r="K52" s="150"/>
      <c r="L52" s="150">
        <f>SUM(Q3:AB3)</f>
        <v>24</v>
      </c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>
        <f>SUM(AC3:AJ3)</f>
        <v>20</v>
      </c>
      <c r="Y52" s="150"/>
      <c r="Z52" s="150"/>
      <c r="AA52" s="150"/>
      <c r="AB52" s="150"/>
      <c r="AC52" s="150"/>
      <c r="AD52" s="150"/>
      <c r="AE52" s="150"/>
      <c r="AF52" s="150">
        <f>SUM(AK3:AR3)</f>
        <v>20</v>
      </c>
      <c r="AG52" s="150"/>
      <c r="AH52" s="150"/>
      <c r="AI52" s="150"/>
      <c r="AJ52" s="150"/>
      <c r="AK52" s="150"/>
      <c r="AL52" s="150"/>
      <c r="AM52" s="150"/>
      <c r="AN52" s="150">
        <f>SUM(AS3:AV3,AW23:AZ23)</f>
        <v>20</v>
      </c>
      <c r="AO52" s="150"/>
      <c r="AP52" s="150"/>
      <c r="AQ52" s="150"/>
      <c r="AR52" s="150"/>
      <c r="AS52" s="150"/>
      <c r="AT52" s="150"/>
      <c r="AU52" s="150"/>
      <c r="AV52" s="150">
        <f>SUM(BA23:BH23)</f>
        <v>24</v>
      </c>
      <c r="AW52" s="150"/>
      <c r="AX52" s="150"/>
      <c r="AY52" s="150"/>
      <c r="AZ52" s="150"/>
      <c r="BA52" s="150"/>
      <c r="BB52" s="150"/>
      <c r="BC52" s="150"/>
      <c r="BD52" s="150">
        <f>SUM(BI23:BP23)</f>
        <v>24</v>
      </c>
      <c r="BE52" s="150"/>
      <c r="BF52" s="150"/>
      <c r="BG52" s="150"/>
      <c r="BH52" s="150"/>
      <c r="BI52" s="150"/>
      <c r="BJ52" s="150"/>
      <c r="BK52" s="150"/>
      <c r="BL52" s="150">
        <f>SUM(BQ23:BV23)</f>
        <v>16</v>
      </c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2"/>
    </row>
    <row r="53" spans="1:97" s="102" customFormat="1" ht="29.25" customHeight="1" thickBot="1">
      <c r="A53" s="110"/>
      <c r="B53" s="112"/>
      <c r="C53" s="112"/>
      <c r="D53" s="111" t="s">
        <v>49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>
        <v>15</v>
      </c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3"/>
      <c r="CS53" s="101"/>
    </row>
    <row r="54" s="15" customFormat="1" ht="11.25"/>
    <row r="55" s="6" customFormat="1" ht="14.25" customHeight="1"/>
    <row r="56" s="6" customFormat="1" ht="12.75">
      <c r="D56" s="12"/>
    </row>
    <row r="57" s="109" customFormat="1" ht="2.25" customHeight="1"/>
    <row r="58" s="6" customFormat="1" ht="12.75">
      <c r="D58" s="12"/>
    </row>
    <row r="59" s="109" customFormat="1" ht="2.25" customHeight="1"/>
    <row r="60" s="6" customFormat="1" ht="12.75">
      <c r="D60" s="12"/>
    </row>
    <row r="61" s="109" customFormat="1" ht="2.25" customHeight="1"/>
    <row r="62" s="6" customFormat="1" ht="12.75">
      <c r="D62" s="12"/>
    </row>
    <row r="63" s="109" customFormat="1" ht="2.25" customHeight="1"/>
    <row r="64" s="6" customFormat="1" ht="12.75">
      <c r="D64" s="12"/>
    </row>
    <row r="65" s="109" customFormat="1" ht="12.75"/>
    <row r="66" s="109" customFormat="1" ht="12.75"/>
  </sheetData>
  <mergeCells count="53">
    <mergeCell ref="A1:X1"/>
    <mergeCell ref="Y1:AV1"/>
    <mergeCell ref="AW1:BT1"/>
    <mergeCell ref="BU1:CR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Q2:BR2"/>
    <mergeCell ref="BS2:BT2"/>
    <mergeCell ref="BE2:BF2"/>
    <mergeCell ref="BG2:BH2"/>
    <mergeCell ref="BI2:BJ2"/>
    <mergeCell ref="BK2:BL2"/>
    <mergeCell ref="CQ2:CR2"/>
    <mergeCell ref="CC2:CD2"/>
    <mergeCell ref="CE2:CF2"/>
    <mergeCell ref="CG2:CH2"/>
    <mergeCell ref="CI2:CJ2"/>
    <mergeCell ref="B43:C51"/>
    <mergeCell ref="CK2:CL2"/>
    <mergeCell ref="CM2:CN2"/>
    <mergeCell ref="CO2:CP2"/>
    <mergeCell ref="BU2:BV2"/>
    <mergeCell ref="BW2:BX2"/>
    <mergeCell ref="BY2:BZ2"/>
    <mergeCell ref="CA2:CB2"/>
    <mergeCell ref="BM2:BN2"/>
    <mergeCell ref="BO2:BP2"/>
  </mergeCells>
  <printOptions gridLines="1"/>
  <pageMargins left="0.5" right="0.23" top="1" bottom="0.47" header="0.5" footer="0.25"/>
  <pageSetup horizontalDpi="600" verticalDpi="600" orientation="landscape" scale="55" r:id="rId2"/>
  <headerFooter alignWithMargins="0">
    <oddHeader>&amp;L&amp;14&amp;F (&amp;A)&amp;R&amp;14&amp;D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7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6.57421875" style="134" customWidth="1"/>
    <col min="2" max="2" width="2.8515625" style="134" customWidth="1"/>
    <col min="3" max="4" width="5.57421875" style="137" customWidth="1"/>
    <col min="5" max="7" width="5.57421875" style="135" customWidth="1"/>
    <col min="8" max="9" width="5.57421875" style="136" customWidth="1"/>
    <col min="10" max="11" width="5.7109375" style="167" customWidth="1"/>
    <col min="12" max="15" width="5.7109375" style="134" customWidth="1"/>
    <col min="16" max="18" width="9.140625" style="176" customWidth="1"/>
    <col min="19" max="16384" width="9.140625" style="134" customWidth="1"/>
  </cols>
  <sheetData>
    <row r="1" spans="1:15" ht="13.5" thickBot="1">
      <c r="A1" s="239" t="s">
        <v>98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5" ht="33" customHeight="1">
      <c r="A2" s="206"/>
      <c r="B2" s="207"/>
      <c r="C2" s="227" t="s">
        <v>61</v>
      </c>
      <c r="D2" s="227"/>
      <c r="E2" s="228" t="s">
        <v>60</v>
      </c>
      <c r="F2" s="228"/>
      <c r="G2" s="228"/>
      <c r="H2" s="226" t="s">
        <v>64</v>
      </c>
      <c r="I2" s="226"/>
      <c r="J2" s="231" t="s">
        <v>72</v>
      </c>
      <c r="K2" s="232"/>
      <c r="L2" s="232"/>
      <c r="M2" s="232"/>
      <c r="N2" s="232"/>
      <c r="O2" s="233"/>
    </row>
    <row r="3" spans="1:15" ht="126.75" customHeight="1">
      <c r="A3" s="169" t="s">
        <v>73</v>
      </c>
      <c r="B3" s="168" t="s">
        <v>74</v>
      </c>
      <c r="C3" s="162" t="s">
        <v>65</v>
      </c>
      <c r="D3" s="162" t="s">
        <v>56</v>
      </c>
      <c r="E3" s="163" t="s">
        <v>57</v>
      </c>
      <c r="F3" s="163" t="s">
        <v>58</v>
      </c>
      <c r="G3" s="163" t="s">
        <v>59</v>
      </c>
      <c r="H3" s="164" t="s">
        <v>62</v>
      </c>
      <c r="I3" s="164" t="s">
        <v>63</v>
      </c>
      <c r="J3" s="165" t="s">
        <v>66</v>
      </c>
      <c r="K3" s="165" t="s">
        <v>67</v>
      </c>
      <c r="L3" s="165" t="s">
        <v>68</v>
      </c>
      <c r="M3" s="165" t="s">
        <v>69</v>
      </c>
      <c r="N3" s="165" t="s">
        <v>70</v>
      </c>
      <c r="O3" s="170" t="s">
        <v>71</v>
      </c>
    </row>
    <row r="4" spans="1:15" ht="9.75" customHeight="1">
      <c r="A4" s="236">
        <v>2001</v>
      </c>
      <c r="B4" s="225" t="s">
        <v>0</v>
      </c>
      <c r="C4" s="154"/>
      <c r="D4" s="154"/>
      <c r="E4" s="155"/>
      <c r="F4" s="155"/>
      <c r="G4" s="155"/>
      <c r="H4" s="156"/>
      <c r="I4" s="156"/>
      <c r="J4" s="166"/>
      <c r="K4" s="166"/>
      <c r="L4" s="153"/>
      <c r="M4" s="153"/>
      <c r="N4" s="153"/>
      <c r="O4" s="171"/>
    </row>
    <row r="5" spans="1:15" ht="9.75" customHeight="1">
      <c r="A5" s="237"/>
      <c r="B5" s="225"/>
      <c r="C5" s="154"/>
      <c r="D5" s="154"/>
      <c r="E5" s="155"/>
      <c r="F5" s="155"/>
      <c r="G5" s="155"/>
      <c r="H5" s="156"/>
      <c r="I5" s="156"/>
      <c r="J5" s="166"/>
      <c r="K5" s="166"/>
      <c r="L5" s="153"/>
      <c r="M5" s="153"/>
      <c r="N5" s="153"/>
      <c r="O5" s="171"/>
    </row>
    <row r="6" spans="1:15" ht="9.75" customHeight="1">
      <c r="A6" s="237"/>
      <c r="B6" s="225" t="s">
        <v>3</v>
      </c>
      <c r="C6" s="154"/>
      <c r="D6" s="154"/>
      <c r="E6" s="155"/>
      <c r="F6" s="155"/>
      <c r="G6" s="155"/>
      <c r="H6" s="156"/>
      <c r="I6" s="156"/>
      <c r="J6" s="166"/>
      <c r="K6" s="166"/>
      <c r="L6" s="153"/>
      <c r="M6" s="153"/>
      <c r="N6" s="153"/>
      <c r="O6" s="171"/>
    </row>
    <row r="7" spans="1:15" ht="9.75" customHeight="1">
      <c r="A7" s="237"/>
      <c r="B7" s="225"/>
      <c r="C7" s="154"/>
      <c r="D7" s="154"/>
      <c r="E7" s="155"/>
      <c r="F7" s="155"/>
      <c r="G7" s="155"/>
      <c r="H7" s="156"/>
      <c r="I7" s="156"/>
      <c r="J7" s="166"/>
      <c r="K7" s="166"/>
      <c r="L7" s="153"/>
      <c r="M7" s="153"/>
      <c r="N7" s="153"/>
      <c r="O7" s="171"/>
    </row>
    <row r="8" spans="1:15" ht="9.75" customHeight="1">
      <c r="A8" s="237"/>
      <c r="B8" s="225" t="s">
        <v>4</v>
      </c>
      <c r="C8" s="181">
        <v>5</v>
      </c>
      <c r="D8" s="181">
        <v>5</v>
      </c>
      <c r="E8" s="155"/>
      <c r="F8" s="155"/>
      <c r="G8" s="155"/>
      <c r="H8" s="156"/>
      <c r="I8" s="156"/>
      <c r="J8" s="138">
        <f>J7+SUM(C8:H8)*5+I8*4</f>
        <v>50</v>
      </c>
      <c r="K8" s="138">
        <f aca="true" t="shared" si="0" ref="K8:K52">K7+C8*24+D8*24+E8*42+F8*36+G8*36+H8*24+I8*12</f>
        <v>240</v>
      </c>
      <c r="L8" s="138">
        <f aca="true" t="shared" si="1" ref="L8:L50">L7+C8+D8+H8</f>
        <v>10</v>
      </c>
      <c r="M8" s="138"/>
      <c r="N8" s="138"/>
      <c r="O8" s="172">
        <f>O7+SUM(C8:I8)</f>
        <v>10</v>
      </c>
    </row>
    <row r="9" spans="1:15" ht="9.75" customHeight="1">
      <c r="A9" s="237"/>
      <c r="B9" s="225"/>
      <c r="C9" s="154"/>
      <c r="D9" s="154"/>
      <c r="E9" s="155"/>
      <c r="F9" s="155"/>
      <c r="G9" s="155"/>
      <c r="H9" s="156"/>
      <c r="I9" s="156"/>
      <c r="J9" s="138">
        <f>J8+SUM(C9:H9)*5+I9*4</f>
        <v>50</v>
      </c>
      <c r="K9" s="138">
        <f t="shared" si="0"/>
        <v>240</v>
      </c>
      <c r="L9" s="138">
        <f t="shared" si="1"/>
        <v>10</v>
      </c>
      <c r="M9" s="138"/>
      <c r="N9" s="138"/>
      <c r="O9" s="172">
        <f>O8+SUM(C9:I9)</f>
        <v>10</v>
      </c>
    </row>
    <row r="10" spans="1:15" ht="9.75" customHeight="1">
      <c r="A10" s="237"/>
      <c r="B10" s="225" t="s">
        <v>5</v>
      </c>
      <c r="C10" s="154"/>
      <c r="D10" s="154"/>
      <c r="E10" s="155"/>
      <c r="F10" s="155"/>
      <c r="G10" s="155"/>
      <c r="H10" s="156"/>
      <c r="I10" s="156"/>
      <c r="J10" s="138">
        <f aca="true" t="shared" si="2" ref="J10:J64">J9+SUM(C10:H10)*5+I10*4</f>
        <v>50</v>
      </c>
      <c r="K10" s="138">
        <f t="shared" si="0"/>
        <v>240</v>
      </c>
      <c r="L10" s="138">
        <f t="shared" si="1"/>
        <v>10</v>
      </c>
      <c r="M10" s="138"/>
      <c r="N10" s="138"/>
      <c r="O10" s="172">
        <f aca="true" t="shared" si="3" ref="O10:O64">O9+SUM(C10:I10)</f>
        <v>10</v>
      </c>
    </row>
    <row r="11" spans="1:15" ht="9.75" customHeight="1">
      <c r="A11" s="237"/>
      <c r="B11" s="225"/>
      <c r="C11" s="181">
        <v>10</v>
      </c>
      <c r="D11" s="181">
        <v>10</v>
      </c>
      <c r="E11" s="155"/>
      <c r="F11" s="155"/>
      <c r="G11" s="155"/>
      <c r="H11" s="156"/>
      <c r="I11" s="156"/>
      <c r="J11" s="138">
        <f t="shared" si="2"/>
        <v>150</v>
      </c>
      <c r="K11" s="138">
        <f t="shared" si="0"/>
        <v>720</v>
      </c>
      <c r="L11" s="138">
        <f t="shared" si="1"/>
        <v>30</v>
      </c>
      <c r="M11" s="138"/>
      <c r="N11" s="138"/>
      <c r="O11" s="172">
        <f t="shared" si="3"/>
        <v>30</v>
      </c>
    </row>
    <row r="12" spans="1:15" ht="9.75" customHeight="1">
      <c r="A12" s="237"/>
      <c r="B12" s="225" t="s">
        <v>6</v>
      </c>
      <c r="C12" s="154"/>
      <c r="D12" s="154"/>
      <c r="E12" s="179">
        <v>12</v>
      </c>
      <c r="F12" s="158"/>
      <c r="G12" s="155"/>
      <c r="H12" s="180">
        <v>12</v>
      </c>
      <c r="I12" s="156"/>
      <c r="J12" s="138">
        <f t="shared" si="2"/>
        <v>270</v>
      </c>
      <c r="K12" s="138">
        <f t="shared" si="0"/>
        <v>1512</v>
      </c>
      <c r="L12" s="138">
        <f t="shared" si="1"/>
        <v>42</v>
      </c>
      <c r="M12" s="138">
        <v>6</v>
      </c>
      <c r="N12" s="138"/>
      <c r="O12" s="172">
        <f t="shared" si="3"/>
        <v>54</v>
      </c>
    </row>
    <row r="13" spans="1:15" ht="9.75" customHeight="1">
      <c r="A13" s="237"/>
      <c r="B13" s="225"/>
      <c r="C13" s="154"/>
      <c r="D13" s="154"/>
      <c r="E13" s="158"/>
      <c r="F13" s="158"/>
      <c r="G13" s="155"/>
      <c r="H13" s="156"/>
      <c r="I13" s="156"/>
      <c r="J13" s="138">
        <f t="shared" si="2"/>
        <v>270</v>
      </c>
      <c r="K13" s="138">
        <f t="shared" si="0"/>
        <v>1512</v>
      </c>
      <c r="L13" s="138">
        <f t="shared" si="1"/>
        <v>42</v>
      </c>
      <c r="M13" s="138">
        <v>6</v>
      </c>
      <c r="N13" s="138"/>
      <c r="O13" s="172">
        <f t="shared" si="3"/>
        <v>54</v>
      </c>
    </row>
    <row r="14" spans="1:15" ht="9.75" customHeight="1">
      <c r="A14" s="237"/>
      <c r="B14" s="225" t="s">
        <v>7</v>
      </c>
      <c r="C14" s="154"/>
      <c r="D14" s="154"/>
      <c r="E14" s="158"/>
      <c r="F14" s="158"/>
      <c r="G14" s="155"/>
      <c r="H14" s="156"/>
      <c r="I14" s="156"/>
      <c r="J14" s="138">
        <f t="shared" si="2"/>
        <v>270</v>
      </c>
      <c r="K14" s="138">
        <f t="shared" si="0"/>
        <v>1512</v>
      </c>
      <c r="L14" s="138">
        <f t="shared" si="1"/>
        <v>42</v>
      </c>
      <c r="M14" s="138">
        <v>6</v>
      </c>
      <c r="N14" s="138"/>
      <c r="O14" s="172">
        <f t="shared" si="3"/>
        <v>54</v>
      </c>
    </row>
    <row r="15" spans="1:15" ht="9.75" customHeight="1">
      <c r="A15" s="205"/>
      <c r="B15" s="225"/>
      <c r="C15" s="154"/>
      <c r="D15" s="154"/>
      <c r="E15" s="158"/>
      <c r="F15" s="158"/>
      <c r="G15" s="155"/>
      <c r="H15" s="159"/>
      <c r="I15" s="159"/>
      <c r="J15" s="138">
        <f t="shared" si="2"/>
        <v>270</v>
      </c>
      <c r="K15" s="138">
        <f t="shared" si="0"/>
        <v>1512</v>
      </c>
      <c r="L15" s="138">
        <f t="shared" si="1"/>
        <v>42</v>
      </c>
      <c r="M15" s="138">
        <v>12</v>
      </c>
      <c r="N15" s="138"/>
      <c r="O15" s="172">
        <f t="shared" si="3"/>
        <v>54</v>
      </c>
    </row>
    <row r="16" spans="1:15" ht="9.75" customHeight="1">
      <c r="A16" s="234">
        <v>2002</v>
      </c>
      <c r="B16" s="225" t="s">
        <v>0</v>
      </c>
      <c r="C16" s="154"/>
      <c r="D16" s="154"/>
      <c r="E16" s="158"/>
      <c r="F16" s="158"/>
      <c r="G16" s="155"/>
      <c r="H16" s="156"/>
      <c r="I16" s="156"/>
      <c r="J16" s="138">
        <f t="shared" si="2"/>
        <v>270</v>
      </c>
      <c r="K16" s="138">
        <f t="shared" si="0"/>
        <v>1512</v>
      </c>
      <c r="L16" s="138">
        <f t="shared" si="1"/>
        <v>42</v>
      </c>
      <c r="M16" s="138">
        <f aca="true" t="shared" si="4" ref="M16:M52">M15+SUM(E16:G16)</f>
        <v>12</v>
      </c>
      <c r="N16" s="138"/>
      <c r="O16" s="172">
        <f t="shared" si="3"/>
        <v>54</v>
      </c>
    </row>
    <row r="17" spans="1:15" ht="9.75" customHeight="1">
      <c r="A17" s="234"/>
      <c r="B17" s="225"/>
      <c r="C17" s="181">
        <v>10</v>
      </c>
      <c r="D17" s="181">
        <v>10</v>
      </c>
      <c r="E17" s="158"/>
      <c r="F17" s="158"/>
      <c r="G17" s="155"/>
      <c r="H17" s="156"/>
      <c r="I17" s="156"/>
      <c r="J17" s="138">
        <f t="shared" si="2"/>
        <v>370</v>
      </c>
      <c r="K17" s="138">
        <f t="shared" si="0"/>
        <v>1992</v>
      </c>
      <c r="L17" s="138">
        <f t="shared" si="1"/>
        <v>62</v>
      </c>
      <c r="M17" s="138">
        <f t="shared" si="4"/>
        <v>12</v>
      </c>
      <c r="N17" s="138"/>
      <c r="O17" s="172">
        <f t="shared" si="3"/>
        <v>74</v>
      </c>
    </row>
    <row r="18" spans="1:15" ht="9.75" customHeight="1">
      <c r="A18" s="234"/>
      <c r="B18" s="225" t="s">
        <v>1</v>
      </c>
      <c r="C18" s="154"/>
      <c r="D18" s="154"/>
      <c r="E18" s="179">
        <v>12</v>
      </c>
      <c r="F18" s="158"/>
      <c r="G18" s="155"/>
      <c r="H18" s="180">
        <v>12</v>
      </c>
      <c r="I18" s="159"/>
      <c r="J18" s="138">
        <f t="shared" si="2"/>
        <v>490</v>
      </c>
      <c r="K18" s="138">
        <f t="shared" si="0"/>
        <v>2784</v>
      </c>
      <c r="L18" s="138">
        <f t="shared" si="1"/>
        <v>74</v>
      </c>
      <c r="M18" s="138">
        <f t="shared" si="4"/>
        <v>24</v>
      </c>
      <c r="N18" s="138"/>
      <c r="O18" s="172">
        <f t="shared" si="3"/>
        <v>98</v>
      </c>
    </row>
    <row r="19" spans="1:15" ht="9.75" customHeight="1">
      <c r="A19" s="234"/>
      <c r="B19" s="225"/>
      <c r="C19" s="154"/>
      <c r="D19" s="154"/>
      <c r="E19" s="158"/>
      <c r="F19" s="158"/>
      <c r="G19" s="155"/>
      <c r="H19" s="156"/>
      <c r="I19" s="156"/>
      <c r="J19" s="138">
        <f t="shared" si="2"/>
        <v>490</v>
      </c>
      <c r="K19" s="138">
        <f t="shared" si="0"/>
        <v>2784</v>
      </c>
      <c r="L19" s="138">
        <f t="shared" si="1"/>
        <v>74</v>
      </c>
      <c r="M19" s="138">
        <f t="shared" si="4"/>
        <v>24</v>
      </c>
      <c r="N19" s="138"/>
      <c r="O19" s="172">
        <f t="shared" si="3"/>
        <v>98</v>
      </c>
    </row>
    <row r="20" spans="1:15" ht="9.75" customHeight="1">
      <c r="A20" s="234"/>
      <c r="B20" s="225" t="s">
        <v>2</v>
      </c>
      <c r="C20" s="154"/>
      <c r="D20" s="154"/>
      <c r="E20" s="158"/>
      <c r="F20" s="158"/>
      <c r="G20" s="155"/>
      <c r="H20" s="156"/>
      <c r="I20" s="156"/>
      <c r="J20" s="138">
        <f t="shared" si="2"/>
        <v>490</v>
      </c>
      <c r="K20" s="138">
        <f t="shared" si="0"/>
        <v>2784</v>
      </c>
      <c r="L20" s="138">
        <f t="shared" si="1"/>
        <v>74</v>
      </c>
      <c r="M20" s="138">
        <f t="shared" si="4"/>
        <v>24</v>
      </c>
      <c r="N20" s="138"/>
      <c r="O20" s="172">
        <f t="shared" si="3"/>
        <v>98</v>
      </c>
    </row>
    <row r="21" spans="1:15" ht="9.75" customHeight="1">
      <c r="A21" s="234"/>
      <c r="B21" s="225"/>
      <c r="C21" s="154"/>
      <c r="D21" s="154"/>
      <c r="E21" s="158"/>
      <c r="F21" s="158"/>
      <c r="G21" s="155"/>
      <c r="H21" s="159"/>
      <c r="I21" s="159"/>
      <c r="J21" s="138">
        <f t="shared" si="2"/>
        <v>490</v>
      </c>
      <c r="K21" s="138">
        <f t="shared" si="0"/>
        <v>2784</v>
      </c>
      <c r="L21" s="138">
        <f t="shared" si="1"/>
        <v>74</v>
      </c>
      <c r="M21" s="138">
        <f t="shared" si="4"/>
        <v>24</v>
      </c>
      <c r="N21" s="138"/>
      <c r="O21" s="172">
        <f t="shared" si="3"/>
        <v>98</v>
      </c>
    </row>
    <row r="22" spans="1:15" ht="9.75" customHeight="1">
      <c r="A22" s="234"/>
      <c r="B22" s="225" t="s">
        <v>3</v>
      </c>
      <c r="C22" s="157"/>
      <c r="D22" s="157"/>
      <c r="E22" s="158"/>
      <c r="F22" s="158"/>
      <c r="G22" s="155"/>
      <c r="H22" s="156"/>
      <c r="I22" s="156"/>
      <c r="J22" s="138">
        <f t="shared" si="2"/>
        <v>490</v>
      </c>
      <c r="K22" s="138">
        <f t="shared" si="0"/>
        <v>2784</v>
      </c>
      <c r="L22" s="138">
        <f t="shared" si="1"/>
        <v>74</v>
      </c>
      <c r="M22" s="138">
        <f t="shared" si="4"/>
        <v>24</v>
      </c>
      <c r="N22" s="138"/>
      <c r="O22" s="172">
        <f t="shared" si="3"/>
        <v>98</v>
      </c>
    </row>
    <row r="23" spans="1:15" ht="9.75" customHeight="1">
      <c r="A23" s="234"/>
      <c r="B23" s="225"/>
      <c r="C23" s="154"/>
      <c r="D23" s="154"/>
      <c r="E23" s="179">
        <v>14</v>
      </c>
      <c r="F23" s="158"/>
      <c r="G23" s="155"/>
      <c r="H23" s="180">
        <v>12</v>
      </c>
      <c r="I23" s="159"/>
      <c r="J23" s="138">
        <f t="shared" si="2"/>
        <v>620</v>
      </c>
      <c r="K23" s="138">
        <f t="shared" si="0"/>
        <v>3660</v>
      </c>
      <c r="L23" s="138">
        <f t="shared" si="1"/>
        <v>86</v>
      </c>
      <c r="M23" s="138">
        <f t="shared" si="4"/>
        <v>38</v>
      </c>
      <c r="N23" s="138"/>
      <c r="O23" s="172">
        <f t="shared" si="3"/>
        <v>124</v>
      </c>
    </row>
    <row r="24" spans="1:15" ht="9.75" customHeight="1">
      <c r="A24" s="234"/>
      <c r="B24" s="225" t="s">
        <v>2</v>
      </c>
      <c r="C24" s="154"/>
      <c r="D24" s="154"/>
      <c r="E24" s="158"/>
      <c r="F24" s="158"/>
      <c r="G24" s="155"/>
      <c r="H24" s="156"/>
      <c r="I24" s="156"/>
      <c r="J24" s="138">
        <f t="shared" si="2"/>
        <v>620</v>
      </c>
      <c r="K24" s="138">
        <f t="shared" si="0"/>
        <v>3660</v>
      </c>
      <c r="L24" s="138">
        <f t="shared" si="1"/>
        <v>86</v>
      </c>
      <c r="M24" s="138">
        <f t="shared" si="4"/>
        <v>38</v>
      </c>
      <c r="N24" s="138"/>
      <c r="O24" s="172">
        <f t="shared" si="3"/>
        <v>124</v>
      </c>
    </row>
    <row r="25" spans="1:15" ht="9.75" customHeight="1">
      <c r="A25" s="234"/>
      <c r="B25" s="225"/>
      <c r="C25" s="181">
        <v>10</v>
      </c>
      <c r="D25" s="181">
        <v>10</v>
      </c>
      <c r="E25" s="158"/>
      <c r="F25" s="158"/>
      <c r="G25" s="155"/>
      <c r="H25" s="156"/>
      <c r="I25" s="156"/>
      <c r="J25" s="138">
        <f t="shared" si="2"/>
        <v>720</v>
      </c>
      <c r="K25" s="138">
        <f t="shared" si="0"/>
        <v>4140</v>
      </c>
      <c r="L25" s="138">
        <f t="shared" si="1"/>
        <v>106</v>
      </c>
      <c r="M25" s="138">
        <f t="shared" si="4"/>
        <v>38</v>
      </c>
      <c r="N25" s="138"/>
      <c r="O25" s="172">
        <f t="shared" si="3"/>
        <v>144</v>
      </c>
    </row>
    <row r="26" spans="1:15" ht="9.75" customHeight="1">
      <c r="A26" s="234"/>
      <c r="B26" s="225" t="s">
        <v>0</v>
      </c>
      <c r="C26" s="154"/>
      <c r="D26" s="154"/>
      <c r="E26" s="158"/>
      <c r="F26" s="158"/>
      <c r="G26" s="158"/>
      <c r="H26" s="159"/>
      <c r="I26" s="159"/>
      <c r="J26" s="138">
        <f t="shared" si="2"/>
        <v>720</v>
      </c>
      <c r="K26" s="138">
        <f t="shared" si="0"/>
        <v>4140</v>
      </c>
      <c r="L26" s="138">
        <f t="shared" si="1"/>
        <v>106</v>
      </c>
      <c r="M26" s="138">
        <f t="shared" si="4"/>
        <v>38</v>
      </c>
      <c r="N26" s="138"/>
      <c r="O26" s="172">
        <f t="shared" si="3"/>
        <v>144</v>
      </c>
    </row>
    <row r="27" spans="1:15" ht="9.75" customHeight="1">
      <c r="A27" s="234"/>
      <c r="B27" s="225"/>
      <c r="C27" s="154"/>
      <c r="D27" s="154"/>
      <c r="E27" s="158"/>
      <c r="F27" s="158"/>
      <c r="G27" s="155"/>
      <c r="H27" s="156"/>
      <c r="I27" s="156"/>
      <c r="J27" s="138">
        <f t="shared" si="2"/>
        <v>720</v>
      </c>
      <c r="K27" s="138">
        <f t="shared" si="0"/>
        <v>4140</v>
      </c>
      <c r="L27" s="138">
        <f t="shared" si="1"/>
        <v>106</v>
      </c>
      <c r="M27" s="138">
        <f t="shared" si="4"/>
        <v>38</v>
      </c>
      <c r="N27" s="138"/>
      <c r="O27" s="172">
        <f t="shared" si="3"/>
        <v>144</v>
      </c>
    </row>
    <row r="28" spans="1:15" ht="9.75" customHeight="1">
      <c r="A28" s="234"/>
      <c r="B28" s="225" t="s">
        <v>0</v>
      </c>
      <c r="C28" s="157"/>
      <c r="D28" s="157"/>
      <c r="E28" s="158"/>
      <c r="F28" s="179">
        <v>12</v>
      </c>
      <c r="G28" s="155"/>
      <c r="H28" s="180">
        <v>12</v>
      </c>
      <c r="I28" s="159"/>
      <c r="J28" s="138">
        <f t="shared" si="2"/>
        <v>840</v>
      </c>
      <c r="K28" s="138">
        <f t="shared" si="0"/>
        <v>4860</v>
      </c>
      <c r="L28" s="138">
        <f t="shared" si="1"/>
        <v>118</v>
      </c>
      <c r="M28" s="138">
        <f t="shared" si="4"/>
        <v>50</v>
      </c>
      <c r="N28" s="138"/>
      <c r="O28" s="172">
        <f t="shared" si="3"/>
        <v>168</v>
      </c>
    </row>
    <row r="29" spans="1:15" ht="9.75" customHeight="1">
      <c r="A29" s="234"/>
      <c r="B29" s="225"/>
      <c r="C29" s="154"/>
      <c r="D29" s="154"/>
      <c r="E29" s="158"/>
      <c r="F29" s="158"/>
      <c r="G29" s="158"/>
      <c r="H29" s="156"/>
      <c r="I29" s="156"/>
      <c r="J29" s="138">
        <f t="shared" si="2"/>
        <v>840</v>
      </c>
      <c r="K29" s="138">
        <f t="shared" si="0"/>
        <v>4860</v>
      </c>
      <c r="L29" s="138">
        <f t="shared" si="1"/>
        <v>118</v>
      </c>
      <c r="M29" s="138">
        <f t="shared" si="4"/>
        <v>50</v>
      </c>
      <c r="N29" s="138"/>
      <c r="O29" s="172">
        <f t="shared" si="3"/>
        <v>168</v>
      </c>
    </row>
    <row r="30" spans="1:15" ht="9.75" customHeight="1">
      <c r="A30" s="234"/>
      <c r="B30" s="225" t="s">
        <v>3</v>
      </c>
      <c r="C30" s="154"/>
      <c r="D30" s="154"/>
      <c r="E30" s="158"/>
      <c r="F30" s="158"/>
      <c r="G30" s="155"/>
      <c r="H30" s="156"/>
      <c r="I30" s="156"/>
      <c r="J30" s="138">
        <f t="shared" si="2"/>
        <v>840</v>
      </c>
      <c r="K30" s="138">
        <f t="shared" si="0"/>
        <v>4860</v>
      </c>
      <c r="L30" s="138">
        <f t="shared" si="1"/>
        <v>118</v>
      </c>
      <c r="M30" s="138">
        <f t="shared" si="4"/>
        <v>50</v>
      </c>
      <c r="N30" s="138"/>
      <c r="O30" s="172">
        <f t="shared" si="3"/>
        <v>168</v>
      </c>
    </row>
    <row r="31" spans="1:15" ht="9.75" customHeight="1">
      <c r="A31" s="234"/>
      <c r="B31" s="225"/>
      <c r="C31" s="181">
        <v>10</v>
      </c>
      <c r="D31" s="181">
        <v>10</v>
      </c>
      <c r="E31" s="158"/>
      <c r="F31" s="158"/>
      <c r="G31" s="158"/>
      <c r="H31" s="159"/>
      <c r="I31" s="159"/>
      <c r="J31" s="138">
        <f t="shared" si="2"/>
        <v>940</v>
      </c>
      <c r="K31" s="138">
        <f t="shared" si="0"/>
        <v>5340</v>
      </c>
      <c r="L31" s="138">
        <f t="shared" si="1"/>
        <v>138</v>
      </c>
      <c r="M31" s="138">
        <f t="shared" si="4"/>
        <v>50</v>
      </c>
      <c r="N31" s="138"/>
      <c r="O31" s="172">
        <f t="shared" si="3"/>
        <v>188</v>
      </c>
    </row>
    <row r="32" spans="1:15" ht="9.75" customHeight="1">
      <c r="A32" s="234"/>
      <c r="B32" s="225" t="s">
        <v>4</v>
      </c>
      <c r="C32" s="154"/>
      <c r="D32" s="154"/>
      <c r="E32" s="158"/>
      <c r="F32" s="158"/>
      <c r="G32" s="155"/>
      <c r="H32" s="156"/>
      <c r="I32" s="156"/>
      <c r="J32" s="138">
        <f t="shared" si="2"/>
        <v>940</v>
      </c>
      <c r="K32" s="138">
        <f t="shared" si="0"/>
        <v>5340</v>
      </c>
      <c r="L32" s="138">
        <f t="shared" si="1"/>
        <v>138</v>
      </c>
      <c r="M32" s="138">
        <f t="shared" si="4"/>
        <v>50</v>
      </c>
      <c r="N32" s="138"/>
      <c r="O32" s="172">
        <f t="shared" si="3"/>
        <v>188</v>
      </c>
    </row>
    <row r="33" spans="1:15" ht="9.75" customHeight="1">
      <c r="A33" s="234"/>
      <c r="B33" s="225"/>
      <c r="C33" s="154"/>
      <c r="D33" s="154"/>
      <c r="E33" s="158"/>
      <c r="F33" s="179">
        <v>12</v>
      </c>
      <c r="G33" s="158"/>
      <c r="H33" s="180">
        <v>12</v>
      </c>
      <c r="I33" s="159"/>
      <c r="J33" s="138">
        <f t="shared" si="2"/>
        <v>1060</v>
      </c>
      <c r="K33" s="138">
        <f t="shared" si="0"/>
        <v>6060</v>
      </c>
      <c r="L33" s="138">
        <f t="shared" si="1"/>
        <v>150</v>
      </c>
      <c r="M33" s="138">
        <f t="shared" si="4"/>
        <v>62</v>
      </c>
      <c r="N33" s="138"/>
      <c r="O33" s="172">
        <f t="shared" si="3"/>
        <v>212</v>
      </c>
    </row>
    <row r="34" spans="1:15" ht="9.75" customHeight="1">
      <c r="A34" s="234"/>
      <c r="B34" s="225" t="s">
        <v>5</v>
      </c>
      <c r="C34" s="157"/>
      <c r="D34" s="157"/>
      <c r="E34" s="158"/>
      <c r="F34" s="158"/>
      <c r="G34" s="155"/>
      <c r="H34" s="156"/>
      <c r="I34" s="156"/>
      <c r="J34" s="138">
        <f t="shared" si="2"/>
        <v>1060</v>
      </c>
      <c r="K34" s="138">
        <f t="shared" si="0"/>
        <v>6060</v>
      </c>
      <c r="L34" s="138">
        <f t="shared" si="1"/>
        <v>150</v>
      </c>
      <c r="M34" s="138">
        <f t="shared" si="4"/>
        <v>62</v>
      </c>
      <c r="N34" s="138"/>
      <c r="O34" s="172">
        <f t="shared" si="3"/>
        <v>212</v>
      </c>
    </row>
    <row r="35" spans="1:15" ht="9.75" customHeight="1">
      <c r="A35" s="234"/>
      <c r="B35" s="225"/>
      <c r="C35" s="154"/>
      <c r="D35" s="154"/>
      <c r="E35" s="158"/>
      <c r="F35" s="158"/>
      <c r="G35" s="158"/>
      <c r="H35" s="156"/>
      <c r="I35" s="156"/>
      <c r="J35" s="138">
        <f t="shared" si="2"/>
        <v>1060</v>
      </c>
      <c r="K35" s="138">
        <f t="shared" si="0"/>
        <v>6060</v>
      </c>
      <c r="L35" s="138">
        <f t="shared" si="1"/>
        <v>150</v>
      </c>
      <c r="M35" s="138">
        <f t="shared" si="4"/>
        <v>62</v>
      </c>
      <c r="N35" s="138"/>
      <c r="O35" s="172">
        <f t="shared" si="3"/>
        <v>212</v>
      </c>
    </row>
    <row r="36" spans="1:15" ht="9.75" customHeight="1">
      <c r="A36" s="234"/>
      <c r="B36" s="225" t="s">
        <v>6</v>
      </c>
      <c r="C36" s="154"/>
      <c r="D36" s="154"/>
      <c r="E36" s="158"/>
      <c r="F36" s="158"/>
      <c r="G36" s="155"/>
      <c r="H36" s="159"/>
      <c r="I36" s="159"/>
      <c r="J36" s="138">
        <f t="shared" si="2"/>
        <v>1060</v>
      </c>
      <c r="K36" s="138">
        <f t="shared" si="0"/>
        <v>6060</v>
      </c>
      <c r="L36" s="138">
        <f t="shared" si="1"/>
        <v>150</v>
      </c>
      <c r="M36" s="138">
        <f t="shared" si="4"/>
        <v>62</v>
      </c>
      <c r="N36" s="138"/>
      <c r="O36" s="172">
        <f t="shared" si="3"/>
        <v>212</v>
      </c>
    </row>
    <row r="37" spans="1:15" ht="9.75" customHeight="1">
      <c r="A37" s="234"/>
      <c r="B37" s="225"/>
      <c r="C37" s="181">
        <v>10</v>
      </c>
      <c r="D37" s="181">
        <v>10</v>
      </c>
      <c r="E37" s="158"/>
      <c r="F37" s="158"/>
      <c r="G37" s="155"/>
      <c r="H37" s="156"/>
      <c r="I37" s="156"/>
      <c r="J37" s="138">
        <f t="shared" si="2"/>
        <v>1160</v>
      </c>
      <c r="K37" s="138">
        <f t="shared" si="0"/>
        <v>6540</v>
      </c>
      <c r="L37" s="138">
        <f t="shared" si="1"/>
        <v>170</v>
      </c>
      <c r="M37" s="138">
        <f t="shared" si="4"/>
        <v>62</v>
      </c>
      <c r="N37" s="138"/>
      <c r="O37" s="172">
        <f t="shared" si="3"/>
        <v>232</v>
      </c>
    </row>
    <row r="38" spans="1:15" ht="9.75" customHeight="1">
      <c r="A38" s="234"/>
      <c r="B38" s="225" t="s">
        <v>7</v>
      </c>
      <c r="C38" s="154"/>
      <c r="D38" s="154"/>
      <c r="E38" s="158"/>
      <c r="F38" s="179">
        <v>14</v>
      </c>
      <c r="G38" s="158"/>
      <c r="H38" s="180">
        <v>14</v>
      </c>
      <c r="I38" s="159"/>
      <c r="J38" s="138">
        <f t="shared" si="2"/>
        <v>1300</v>
      </c>
      <c r="K38" s="138">
        <f t="shared" si="0"/>
        <v>7380</v>
      </c>
      <c r="L38" s="138">
        <f t="shared" si="1"/>
        <v>184</v>
      </c>
      <c r="M38" s="138">
        <f t="shared" si="4"/>
        <v>76</v>
      </c>
      <c r="N38" s="138"/>
      <c r="O38" s="172">
        <f t="shared" si="3"/>
        <v>260</v>
      </c>
    </row>
    <row r="39" spans="1:15" ht="9.75" customHeight="1">
      <c r="A39" s="234"/>
      <c r="B39" s="225"/>
      <c r="C39" s="154"/>
      <c r="D39" s="154"/>
      <c r="E39" s="158"/>
      <c r="F39" s="158"/>
      <c r="G39" s="155"/>
      <c r="H39" s="156"/>
      <c r="I39" s="156"/>
      <c r="J39" s="138">
        <f t="shared" si="2"/>
        <v>1300</v>
      </c>
      <c r="K39" s="138">
        <f t="shared" si="0"/>
        <v>7380</v>
      </c>
      <c r="L39" s="138">
        <f t="shared" si="1"/>
        <v>184</v>
      </c>
      <c r="M39" s="138">
        <f t="shared" si="4"/>
        <v>76</v>
      </c>
      <c r="N39" s="138"/>
      <c r="O39" s="172">
        <f t="shared" si="3"/>
        <v>260</v>
      </c>
    </row>
    <row r="40" spans="1:15" ht="9.75" customHeight="1">
      <c r="A40" s="234">
        <v>2003</v>
      </c>
      <c r="B40" s="225" t="s">
        <v>0</v>
      </c>
      <c r="C40" s="157"/>
      <c r="D40" s="157"/>
      <c r="E40" s="158"/>
      <c r="F40" s="158"/>
      <c r="G40" s="158"/>
      <c r="H40" s="156"/>
      <c r="I40" s="156"/>
      <c r="J40" s="138">
        <f t="shared" si="2"/>
        <v>1300</v>
      </c>
      <c r="K40" s="138">
        <f t="shared" si="0"/>
        <v>7380</v>
      </c>
      <c r="L40" s="138">
        <f t="shared" si="1"/>
        <v>184</v>
      </c>
      <c r="M40" s="138">
        <f t="shared" si="4"/>
        <v>76</v>
      </c>
      <c r="N40" s="138"/>
      <c r="O40" s="172">
        <f t="shared" si="3"/>
        <v>260</v>
      </c>
    </row>
    <row r="41" spans="1:15" ht="9.75" customHeight="1">
      <c r="A41" s="234"/>
      <c r="B41" s="225"/>
      <c r="C41" s="154"/>
      <c r="D41" s="154"/>
      <c r="E41" s="158"/>
      <c r="F41" s="158"/>
      <c r="G41" s="155"/>
      <c r="H41" s="159"/>
      <c r="I41" s="159"/>
      <c r="J41" s="138">
        <f t="shared" si="2"/>
        <v>1300</v>
      </c>
      <c r="K41" s="138">
        <f t="shared" si="0"/>
        <v>7380</v>
      </c>
      <c r="L41" s="138">
        <f t="shared" si="1"/>
        <v>184</v>
      </c>
      <c r="M41" s="138">
        <f t="shared" si="4"/>
        <v>76</v>
      </c>
      <c r="N41" s="138"/>
      <c r="O41" s="172">
        <f t="shared" si="3"/>
        <v>260</v>
      </c>
    </row>
    <row r="42" spans="1:15" ht="9.75" customHeight="1">
      <c r="A42" s="234"/>
      <c r="B42" s="225" t="s">
        <v>1</v>
      </c>
      <c r="C42" s="154"/>
      <c r="D42" s="154"/>
      <c r="E42" s="158"/>
      <c r="F42" s="158"/>
      <c r="G42" s="155"/>
      <c r="H42" s="156"/>
      <c r="I42" s="156"/>
      <c r="J42" s="138">
        <f t="shared" si="2"/>
        <v>1300</v>
      </c>
      <c r="K42" s="138">
        <f t="shared" si="0"/>
        <v>7380</v>
      </c>
      <c r="L42" s="138">
        <f t="shared" si="1"/>
        <v>184</v>
      </c>
      <c r="M42" s="138">
        <f t="shared" si="4"/>
        <v>76</v>
      </c>
      <c r="N42" s="138"/>
      <c r="O42" s="172">
        <f t="shared" si="3"/>
        <v>260</v>
      </c>
    </row>
    <row r="43" spans="1:15" ht="9.75" customHeight="1">
      <c r="A43" s="234"/>
      <c r="B43" s="225"/>
      <c r="C43" s="181">
        <v>10</v>
      </c>
      <c r="D43" s="181">
        <v>10</v>
      </c>
      <c r="E43" s="158"/>
      <c r="F43" s="158"/>
      <c r="G43" s="179">
        <v>12</v>
      </c>
      <c r="H43" s="159"/>
      <c r="I43" s="180">
        <v>12</v>
      </c>
      <c r="J43" s="138">
        <f t="shared" si="2"/>
        <v>1508</v>
      </c>
      <c r="K43" s="138">
        <f t="shared" si="0"/>
        <v>8436</v>
      </c>
      <c r="L43" s="138">
        <f t="shared" si="1"/>
        <v>204</v>
      </c>
      <c r="M43" s="138">
        <f t="shared" si="4"/>
        <v>88</v>
      </c>
      <c r="N43" s="138">
        <f aca="true" t="shared" si="5" ref="N43:N64">N42+I43</f>
        <v>12</v>
      </c>
      <c r="O43" s="172">
        <f t="shared" si="3"/>
        <v>304</v>
      </c>
    </row>
    <row r="44" spans="1:15" ht="9.75" customHeight="1">
      <c r="A44" s="234"/>
      <c r="B44" s="225" t="s">
        <v>2</v>
      </c>
      <c r="C44" s="154"/>
      <c r="D44" s="154"/>
      <c r="E44" s="158"/>
      <c r="F44" s="158"/>
      <c r="G44" s="158"/>
      <c r="H44" s="156"/>
      <c r="I44" s="156"/>
      <c r="J44" s="138">
        <f t="shared" si="2"/>
        <v>1508</v>
      </c>
      <c r="K44" s="138">
        <f t="shared" si="0"/>
        <v>8436</v>
      </c>
      <c r="L44" s="138">
        <f t="shared" si="1"/>
        <v>204</v>
      </c>
      <c r="M44" s="138">
        <f t="shared" si="4"/>
        <v>88</v>
      </c>
      <c r="N44" s="138">
        <f t="shared" si="5"/>
        <v>12</v>
      </c>
      <c r="O44" s="172">
        <f t="shared" si="3"/>
        <v>304</v>
      </c>
    </row>
    <row r="45" spans="1:15" ht="9.75" customHeight="1">
      <c r="A45" s="234"/>
      <c r="B45" s="225"/>
      <c r="C45" s="154"/>
      <c r="D45" s="154"/>
      <c r="E45" s="158"/>
      <c r="F45" s="158"/>
      <c r="G45" s="155"/>
      <c r="H45" s="156"/>
      <c r="I45" s="156"/>
      <c r="J45" s="138">
        <f t="shared" si="2"/>
        <v>1508</v>
      </c>
      <c r="K45" s="138">
        <f t="shared" si="0"/>
        <v>8436</v>
      </c>
      <c r="L45" s="138">
        <f t="shared" si="1"/>
        <v>204</v>
      </c>
      <c r="M45" s="138">
        <f t="shared" si="4"/>
        <v>88</v>
      </c>
      <c r="N45" s="138">
        <f t="shared" si="5"/>
        <v>12</v>
      </c>
      <c r="O45" s="172">
        <f t="shared" si="3"/>
        <v>304</v>
      </c>
    </row>
    <row r="46" spans="1:15" ht="9.75" customHeight="1">
      <c r="A46" s="234"/>
      <c r="B46" s="225" t="s">
        <v>3</v>
      </c>
      <c r="C46" s="157"/>
      <c r="D46" s="157"/>
      <c r="E46" s="158"/>
      <c r="F46" s="158"/>
      <c r="G46" s="155"/>
      <c r="H46" s="159"/>
      <c r="I46" s="159"/>
      <c r="J46" s="138">
        <f t="shared" si="2"/>
        <v>1508</v>
      </c>
      <c r="K46" s="138">
        <f t="shared" si="0"/>
        <v>8436</v>
      </c>
      <c r="L46" s="138">
        <f t="shared" si="1"/>
        <v>204</v>
      </c>
      <c r="M46" s="138">
        <f t="shared" si="4"/>
        <v>88</v>
      </c>
      <c r="N46" s="138">
        <f t="shared" si="5"/>
        <v>12</v>
      </c>
      <c r="O46" s="172">
        <f t="shared" si="3"/>
        <v>304</v>
      </c>
    </row>
    <row r="47" spans="1:15" ht="9.75" customHeight="1">
      <c r="A47" s="234"/>
      <c r="B47" s="225"/>
      <c r="C47" s="154"/>
      <c r="D47" s="154"/>
      <c r="E47" s="158"/>
      <c r="F47" s="158"/>
      <c r="G47" s="158"/>
      <c r="H47" s="156"/>
      <c r="I47" s="156"/>
      <c r="J47" s="138">
        <f t="shared" si="2"/>
        <v>1508</v>
      </c>
      <c r="K47" s="138">
        <f t="shared" si="0"/>
        <v>8436</v>
      </c>
      <c r="L47" s="138">
        <f t="shared" si="1"/>
        <v>204</v>
      </c>
      <c r="M47" s="138">
        <f t="shared" si="4"/>
        <v>88</v>
      </c>
      <c r="N47" s="138">
        <f t="shared" si="5"/>
        <v>12</v>
      </c>
      <c r="O47" s="172">
        <f t="shared" si="3"/>
        <v>304</v>
      </c>
    </row>
    <row r="48" spans="1:15" ht="9.75" customHeight="1">
      <c r="A48" s="234"/>
      <c r="B48" s="225" t="s">
        <v>2</v>
      </c>
      <c r="C48" s="154"/>
      <c r="D48" s="154"/>
      <c r="E48" s="158"/>
      <c r="F48" s="158"/>
      <c r="G48" s="179">
        <v>12</v>
      </c>
      <c r="H48" s="159"/>
      <c r="I48" s="180">
        <v>12</v>
      </c>
      <c r="J48" s="138">
        <f t="shared" si="2"/>
        <v>1616</v>
      </c>
      <c r="K48" s="138">
        <f t="shared" si="0"/>
        <v>9012</v>
      </c>
      <c r="L48" s="138">
        <f t="shared" si="1"/>
        <v>204</v>
      </c>
      <c r="M48" s="138">
        <f t="shared" si="4"/>
        <v>100</v>
      </c>
      <c r="N48" s="138">
        <f t="shared" si="5"/>
        <v>24</v>
      </c>
      <c r="O48" s="172">
        <f t="shared" si="3"/>
        <v>328</v>
      </c>
    </row>
    <row r="49" spans="1:15" ht="9.75" customHeight="1">
      <c r="A49" s="234"/>
      <c r="B49" s="225"/>
      <c r="C49" s="181">
        <v>9</v>
      </c>
      <c r="D49" s="181">
        <v>9</v>
      </c>
      <c r="E49" s="158"/>
      <c r="F49" s="158"/>
      <c r="G49" s="155"/>
      <c r="H49" s="156"/>
      <c r="I49" s="156"/>
      <c r="J49" s="138">
        <f t="shared" si="2"/>
        <v>1706</v>
      </c>
      <c r="K49" s="138">
        <f t="shared" si="0"/>
        <v>9444</v>
      </c>
      <c r="L49" s="138">
        <f t="shared" si="1"/>
        <v>222</v>
      </c>
      <c r="M49" s="138">
        <f t="shared" si="4"/>
        <v>100</v>
      </c>
      <c r="N49" s="138">
        <f t="shared" si="5"/>
        <v>24</v>
      </c>
      <c r="O49" s="172">
        <f t="shared" si="3"/>
        <v>346</v>
      </c>
    </row>
    <row r="50" spans="1:15" ht="9.75" customHeight="1">
      <c r="A50" s="234"/>
      <c r="B50" s="225" t="s">
        <v>0</v>
      </c>
      <c r="C50" s="154"/>
      <c r="D50" s="154"/>
      <c r="E50" s="158"/>
      <c r="F50" s="158"/>
      <c r="G50" s="158"/>
      <c r="H50" s="159"/>
      <c r="I50" s="159"/>
      <c r="J50" s="138">
        <f t="shared" si="2"/>
        <v>1706</v>
      </c>
      <c r="K50" s="138">
        <f t="shared" si="0"/>
        <v>9444</v>
      </c>
      <c r="L50" s="138">
        <f t="shared" si="1"/>
        <v>222</v>
      </c>
      <c r="M50" s="138">
        <f t="shared" si="4"/>
        <v>100</v>
      </c>
      <c r="N50" s="138">
        <f t="shared" si="5"/>
        <v>24</v>
      </c>
      <c r="O50" s="172">
        <f t="shared" si="3"/>
        <v>346</v>
      </c>
    </row>
    <row r="51" spans="1:15" ht="9.75" customHeight="1">
      <c r="A51" s="234"/>
      <c r="B51" s="225"/>
      <c r="C51" s="154"/>
      <c r="D51" s="154"/>
      <c r="E51" s="158"/>
      <c r="F51" s="158"/>
      <c r="G51" s="155"/>
      <c r="H51" s="156"/>
      <c r="I51" s="156"/>
      <c r="J51" s="138">
        <f t="shared" si="2"/>
        <v>1706</v>
      </c>
      <c r="K51" s="138">
        <f t="shared" si="0"/>
        <v>9444</v>
      </c>
      <c r="L51" s="138"/>
      <c r="M51" s="138">
        <f t="shared" si="4"/>
        <v>100</v>
      </c>
      <c r="N51" s="138">
        <f t="shared" si="5"/>
        <v>24</v>
      </c>
      <c r="O51" s="172">
        <f t="shared" si="3"/>
        <v>346</v>
      </c>
    </row>
    <row r="52" spans="1:15" ht="9.75" customHeight="1">
      <c r="A52" s="234"/>
      <c r="B52" s="225" t="s">
        <v>0</v>
      </c>
      <c r="C52" s="154"/>
      <c r="D52" s="154"/>
      <c r="E52" s="158"/>
      <c r="F52" s="158"/>
      <c r="G52" s="179">
        <v>14</v>
      </c>
      <c r="H52" s="159"/>
      <c r="I52" s="180">
        <v>12</v>
      </c>
      <c r="J52" s="138">
        <f t="shared" si="2"/>
        <v>1824</v>
      </c>
      <c r="K52" s="138">
        <f t="shared" si="0"/>
        <v>10092</v>
      </c>
      <c r="L52" s="138"/>
      <c r="M52" s="138">
        <f t="shared" si="4"/>
        <v>114</v>
      </c>
      <c r="N52" s="138">
        <f t="shared" si="5"/>
        <v>36</v>
      </c>
      <c r="O52" s="172">
        <f t="shared" si="3"/>
        <v>372</v>
      </c>
    </row>
    <row r="53" spans="1:15" ht="9.75" customHeight="1">
      <c r="A53" s="234"/>
      <c r="B53" s="225"/>
      <c r="C53" s="157"/>
      <c r="D53" s="157"/>
      <c r="E53" s="158"/>
      <c r="F53" s="158"/>
      <c r="G53" s="155"/>
      <c r="H53" s="156"/>
      <c r="I53" s="156"/>
      <c r="J53" s="138">
        <f t="shared" si="2"/>
        <v>1824</v>
      </c>
      <c r="K53" s="138">
        <f aca="true" t="shared" si="6" ref="K53:K64">K52+C53*24+D53*24+E53*42+F53*36+G53*36+H53*24+I53*12</f>
        <v>10092</v>
      </c>
      <c r="L53" s="138"/>
      <c r="M53" s="138"/>
      <c r="N53" s="138">
        <f t="shared" si="5"/>
        <v>36</v>
      </c>
      <c r="O53" s="172">
        <f t="shared" si="3"/>
        <v>372</v>
      </c>
    </row>
    <row r="54" spans="1:15" ht="9.75" customHeight="1">
      <c r="A54" s="234"/>
      <c r="B54" s="225" t="s">
        <v>3</v>
      </c>
      <c r="C54" s="154"/>
      <c r="D54" s="154"/>
      <c r="E54" s="158"/>
      <c r="F54" s="158"/>
      <c r="G54" s="158"/>
      <c r="H54" s="159"/>
      <c r="I54" s="159"/>
      <c r="J54" s="138">
        <f t="shared" si="2"/>
        <v>1824</v>
      </c>
      <c r="K54" s="138">
        <f t="shared" si="6"/>
        <v>10092</v>
      </c>
      <c r="L54" s="138"/>
      <c r="M54" s="138"/>
      <c r="N54" s="138">
        <f t="shared" si="5"/>
        <v>36</v>
      </c>
      <c r="O54" s="172">
        <f t="shared" si="3"/>
        <v>372</v>
      </c>
    </row>
    <row r="55" spans="1:15" ht="9.75" customHeight="1">
      <c r="A55" s="234"/>
      <c r="B55" s="225"/>
      <c r="C55" s="154"/>
      <c r="D55" s="154"/>
      <c r="E55" s="158"/>
      <c r="F55" s="158"/>
      <c r="G55" s="155"/>
      <c r="H55" s="156"/>
      <c r="I55" s="156"/>
      <c r="J55" s="138">
        <f t="shared" si="2"/>
        <v>1824</v>
      </c>
      <c r="K55" s="138">
        <f t="shared" si="6"/>
        <v>10092</v>
      </c>
      <c r="L55" s="138"/>
      <c r="M55" s="138"/>
      <c r="N55" s="138">
        <f t="shared" si="5"/>
        <v>36</v>
      </c>
      <c r="O55" s="172">
        <f t="shared" si="3"/>
        <v>372</v>
      </c>
    </row>
    <row r="56" spans="1:15" ht="9.75" customHeight="1">
      <c r="A56" s="234"/>
      <c r="B56" s="225" t="s">
        <v>4</v>
      </c>
      <c r="C56" s="154"/>
      <c r="D56" s="154"/>
      <c r="E56" s="158"/>
      <c r="F56" s="158"/>
      <c r="G56" s="155"/>
      <c r="H56" s="159"/>
      <c r="I56" s="180">
        <v>12</v>
      </c>
      <c r="J56" s="138">
        <f t="shared" si="2"/>
        <v>1872</v>
      </c>
      <c r="K56" s="138">
        <f t="shared" si="6"/>
        <v>10236</v>
      </c>
      <c r="L56" s="138"/>
      <c r="M56" s="138"/>
      <c r="N56" s="138">
        <f t="shared" si="5"/>
        <v>48</v>
      </c>
      <c r="O56" s="172">
        <f t="shared" si="3"/>
        <v>384</v>
      </c>
    </row>
    <row r="57" spans="1:15" ht="9.75" customHeight="1">
      <c r="A57" s="234"/>
      <c r="B57" s="225"/>
      <c r="C57" s="154"/>
      <c r="D57" s="154"/>
      <c r="E57" s="158"/>
      <c r="F57" s="158"/>
      <c r="G57" s="158"/>
      <c r="H57" s="156"/>
      <c r="I57" s="156"/>
      <c r="J57" s="138">
        <f t="shared" si="2"/>
        <v>1872</v>
      </c>
      <c r="K57" s="138">
        <f t="shared" si="6"/>
        <v>10236</v>
      </c>
      <c r="L57" s="138"/>
      <c r="M57" s="138"/>
      <c r="N57" s="138">
        <f t="shared" si="5"/>
        <v>48</v>
      </c>
      <c r="O57" s="172">
        <f t="shared" si="3"/>
        <v>384</v>
      </c>
    </row>
    <row r="58" spans="1:15" ht="9.75" customHeight="1">
      <c r="A58" s="234"/>
      <c r="B58" s="225" t="s">
        <v>5</v>
      </c>
      <c r="C58" s="154"/>
      <c r="D58" s="154"/>
      <c r="E58" s="158"/>
      <c r="F58" s="158"/>
      <c r="G58" s="155"/>
      <c r="H58" s="159"/>
      <c r="I58" s="159"/>
      <c r="J58" s="138">
        <f t="shared" si="2"/>
        <v>1872</v>
      </c>
      <c r="K58" s="138">
        <f t="shared" si="6"/>
        <v>10236</v>
      </c>
      <c r="L58" s="138"/>
      <c r="M58" s="138"/>
      <c r="N58" s="138">
        <f t="shared" si="5"/>
        <v>48</v>
      </c>
      <c r="O58" s="172">
        <f t="shared" si="3"/>
        <v>384</v>
      </c>
    </row>
    <row r="59" spans="1:15" ht="9.75" customHeight="1">
      <c r="A59" s="234"/>
      <c r="B59" s="225"/>
      <c r="C59" s="154"/>
      <c r="D59" s="154"/>
      <c r="E59" s="158"/>
      <c r="F59" s="158"/>
      <c r="G59" s="158"/>
      <c r="H59" s="156"/>
      <c r="I59" s="156"/>
      <c r="J59" s="138">
        <f t="shared" si="2"/>
        <v>1872</v>
      </c>
      <c r="K59" s="138">
        <f t="shared" si="6"/>
        <v>10236</v>
      </c>
      <c r="L59" s="138"/>
      <c r="M59" s="138"/>
      <c r="N59" s="138">
        <f t="shared" si="5"/>
        <v>48</v>
      </c>
      <c r="O59" s="172">
        <f t="shared" si="3"/>
        <v>384</v>
      </c>
    </row>
    <row r="60" spans="1:15" ht="9.75" customHeight="1">
      <c r="A60" s="234"/>
      <c r="B60" s="225" t="s">
        <v>6</v>
      </c>
      <c r="C60" s="154"/>
      <c r="D60" s="154"/>
      <c r="E60" s="155"/>
      <c r="F60" s="155"/>
      <c r="G60" s="155"/>
      <c r="H60" s="159"/>
      <c r="I60" s="180">
        <v>12</v>
      </c>
      <c r="J60" s="138">
        <f t="shared" si="2"/>
        <v>1920</v>
      </c>
      <c r="K60" s="138">
        <f t="shared" si="6"/>
        <v>10380</v>
      </c>
      <c r="L60" s="138"/>
      <c r="M60" s="138"/>
      <c r="N60" s="138">
        <f t="shared" si="5"/>
        <v>60</v>
      </c>
      <c r="O60" s="172">
        <f t="shared" si="3"/>
        <v>396</v>
      </c>
    </row>
    <row r="61" spans="1:15" ht="9.75" customHeight="1">
      <c r="A61" s="234"/>
      <c r="B61" s="225"/>
      <c r="C61" s="160"/>
      <c r="D61" s="160"/>
      <c r="E61" s="161"/>
      <c r="F61" s="161"/>
      <c r="G61" s="161"/>
      <c r="H61" s="156"/>
      <c r="I61" s="156"/>
      <c r="J61" s="138">
        <f t="shared" si="2"/>
        <v>1920</v>
      </c>
      <c r="K61" s="138">
        <f t="shared" si="6"/>
        <v>10380</v>
      </c>
      <c r="L61" s="138"/>
      <c r="M61" s="138"/>
      <c r="N61" s="138">
        <f t="shared" si="5"/>
        <v>60</v>
      </c>
      <c r="O61" s="172">
        <f t="shared" si="3"/>
        <v>396</v>
      </c>
    </row>
    <row r="62" spans="1:15" ht="9.75" customHeight="1">
      <c r="A62" s="234"/>
      <c r="B62" s="225" t="s">
        <v>7</v>
      </c>
      <c r="C62" s="154"/>
      <c r="D62" s="154"/>
      <c r="E62" s="155"/>
      <c r="F62" s="155"/>
      <c r="G62" s="155"/>
      <c r="H62" s="159"/>
      <c r="I62" s="159"/>
      <c r="J62" s="138">
        <f t="shared" si="2"/>
        <v>1920</v>
      </c>
      <c r="K62" s="138">
        <f t="shared" si="6"/>
        <v>10380</v>
      </c>
      <c r="L62" s="138"/>
      <c r="M62" s="138"/>
      <c r="N62" s="138">
        <f t="shared" si="5"/>
        <v>60</v>
      </c>
      <c r="O62" s="172">
        <f t="shared" si="3"/>
        <v>396</v>
      </c>
    </row>
    <row r="63" spans="1:15" ht="9.75" customHeight="1">
      <c r="A63" s="234"/>
      <c r="B63" s="225"/>
      <c r="C63" s="154"/>
      <c r="D63" s="154"/>
      <c r="E63" s="155"/>
      <c r="F63" s="155"/>
      <c r="G63" s="155"/>
      <c r="H63" s="156"/>
      <c r="I63" s="156"/>
      <c r="J63" s="138">
        <f t="shared" si="2"/>
        <v>1920</v>
      </c>
      <c r="K63" s="138">
        <f t="shared" si="6"/>
        <v>10380</v>
      </c>
      <c r="L63" s="138"/>
      <c r="M63" s="138"/>
      <c r="N63" s="138">
        <f t="shared" si="5"/>
        <v>60</v>
      </c>
      <c r="O63" s="172">
        <f t="shared" si="3"/>
        <v>396</v>
      </c>
    </row>
    <row r="64" spans="1:15" ht="9.75" customHeight="1">
      <c r="A64" s="234">
        <v>2004</v>
      </c>
      <c r="B64" s="225" t="s">
        <v>0</v>
      </c>
      <c r="C64" s="154"/>
      <c r="D64" s="154"/>
      <c r="E64" s="155"/>
      <c r="F64" s="155"/>
      <c r="G64" s="155"/>
      <c r="H64" s="159"/>
      <c r="I64" s="180">
        <v>14</v>
      </c>
      <c r="J64" s="138">
        <f t="shared" si="2"/>
        <v>1976</v>
      </c>
      <c r="K64" s="138">
        <f t="shared" si="6"/>
        <v>10548</v>
      </c>
      <c r="L64" s="138"/>
      <c r="M64" s="138"/>
      <c r="N64" s="138">
        <f t="shared" si="5"/>
        <v>74</v>
      </c>
      <c r="O64" s="172">
        <f t="shared" si="3"/>
        <v>410</v>
      </c>
    </row>
    <row r="65" spans="1:15" ht="9.75" customHeight="1" thickBot="1">
      <c r="A65" s="235"/>
      <c r="B65" s="238"/>
      <c r="C65" s="202"/>
      <c r="D65" s="202"/>
      <c r="E65" s="203"/>
      <c r="F65" s="203"/>
      <c r="G65" s="203"/>
      <c r="H65" s="204"/>
      <c r="I65" s="204"/>
      <c r="J65" s="174"/>
      <c r="K65" s="174"/>
      <c r="L65" s="173"/>
      <c r="M65" s="173"/>
      <c r="N65" s="173"/>
      <c r="O65" s="175"/>
    </row>
    <row r="66" spans="1:15" ht="13.5" thickBot="1">
      <c r="A66" s="229" t="s">
        <v>97</v>
      </c>
      <c r="B66" s="230"/>
      <c r="C66" s="198">
        <f>SUM(C8:C59)</f>
        <v>74</v>
      </c>
      <c r="D66" s="198">
        <f>SUM(D8:D59)</f>
        <v>74</v>
      </c>
      <c r="E66" s="198">
        <f>SUM(E12:E59)</f>
        <v>38</v>
      </c>
      <c r="F66" s="198">
        <f>SUM(F12:F59)</f>
        <v>38</v>
      </c>
      <c r="G66" s="198">
        <f>SUM(G12:G59)</f>
        <v>38</v>
      </c>
      <c r="H66" s="198">
        <f>SUM(H12:H65)</f>
        <v>74</v>
      </c>
      <c r="I66" s="198">
        <f>SUM(I12:I65)</f>
        <v>74</v>
      </c>
      <c r="J66" s="199"/>
      <c r="K66" s="199"/>
      <c r="L66" s="200"/>
      <c r="M66" s="200"/>
      <c r="N66" s="200"/>
      <c r="O66" s="201"/>
    </row>
    <row r="67" spans="1:15" ht="12.75">
      <c r="A67" s="176"/>
      <c r="B67" s="176"/>
      <c r="C67" s="176"/>
      <c r="D67" s="176"/>
      <c r="E67" s="176"/>
      <c r="F67" s="176"/>
      <c r="G67" s="176"/>
      <c r="H67" s="176"/>
      <c r="I67" s="176"/>
      <c r="J67" s="177"/>
      <c r="K67" s="177"/>
      <c r="L67" s="176"/>
      <c r="M67" s="176"/>
      <c r="N67" s="176"/>
      <c r="O67" s="176"/>
    </row>
    <row r="68" spans="1:15" ht="12.75">
      <c r="A68" s="182" t="s">
        <v>95</v>
      </c>
      <c r="B68" s="176" t="s">
        <v>89</v>
      </c>
      <c r="C68" s="176"/>
      <c r="D68" s="176"/>
      <c r="E68" s="176"/>
      <c r="F68" s="176"/>
      <c r="G68" s="176"/>
      <c r="H68" s="176"/>
      <c r="I68" s="176"/>
      <c r="J68" s="177"/>
      <c r="K68" s="177"/>
      <c r="L68" s="176"/>
      <c r="M68" s="176"/>
      <c r="N68" s="176"/>
      <c r="O68" s="176"/>
    </row>
    <row r="69" spans="1:15" ht="12.75">
      <c r="A69" s="182" t="s">
        <v>95</v>
      </c>
      <c r="B69" s="176" t="s">
        <v>90</v>
      </c>
      <c r="C69" s="176"/>
      <c r="D69" s="176"/>
      <c r="E69" s="176"/>
      <c r="F69" s="176"/>
      <c r="G69" s="176"/>
      <c r="H69" s="176"/>
      <c r="I69" s="176"/>
      <c r="J69" s="177"/>
      <c r="K69" s="177"/>
      <c r="L69" s="176"/>
      <c r="M69" s="176"/>
      <c r="N69" s="176"/>
      <c r="O69" s="176"/>
    </row>
    <row r="70" spans="1:15" ht="12.75">
      <c r="A70" s="182" t="s">
        <v>95</v>
      </c>
      <c r="B70" s="176" t="s">
        <v>92</v>
      </c>
      <c r="C70" s="176"/>
      <c r="D70" s="176"/>
      <c r="E70" s="176"/>
      <c r="F70" s="176"/>
      <c r="G70" s="176"/>
      <c r="H70" s="176"/>
      <c r="I70" s="176"/>
      <c r="J70" s="177"/>
      <c r="K70" s="177"/>
      <c r="L70" s="176"/>
      <c r="M70" s="176"/>
      <c r="N70" s="176"/>
      <c r="O70" s="176"/>
    </row>
    <row r="71" spans="1:15" ht="12.75">
      <c r="A71" s="182" t="s">
        <v>95</v>
      </c>
      <c r="B71" s="176" t="s">
        <v>94</v>
      </c>
      <c r="C71" s="176"/>
      <c r="D71" s="176"/>
      <c r="E71" s="176"/>
      <c r="F71" s="176"/>
      <c r="G71" s="176"/>
      <c r="H71" s="176"/>
      <c r="I71" s="176"/>
      <c r="J71" s="177"/>
      <c r="K71" s="177"/>
      <c r="L71" s="176"/>
      <c r="M71" s="176"/>
      <c r="N71" s="176"/>
      <c r="O71" s="176"/>
    </row>
    <row r="72" spans="1:15" ht="12.75">
      <c r="A72" s="176"/>
      <c r="B72" s="176" t="s">
        <v>96</v>
      </c>
      <c r="C72" s="176"/>
      <c r="D72" s="176"/>
      <c r="E72" s="176"/>
      <c r="F72" s="176"/>
      <c r="G72" s="176"/>
      <c r="H72" s="176"/>
      <c r="I72" s="176"/>
      <c r="J72" s="177"/>
      <c r="K72" s="177"/>
      <c r="L72" s="176"/>
      <c r="M72" s="176"/>
      <c r="N72" s="176"/>
      <c r="O72" s="176"/>
    </row>
    <row r="73" spans="1:15" ht="13.5" thickBot="1">
      <c r="A73" s="176"/>
      <c r="B73" s="176"/>
      <c r="C73" s="176"/>
      <c r="D73" s="176"/>
      <c r="E73" s="176"/>
      <c r="F73" s="176"/>
      <c r="G73" s="176"/>
      <c r="H73" s="176"/>
      <c r="I73" s="176"/>
      <c r="J73" s="177"/>
      <c r="K73" s="177"/>
      <c r="L73" s="176"/>
      <c r="M73" s="176"/>
      <c r="N73" s="176"/>
      <c r="O73" s="176"/>
    </row>
    <row r="74" spans="1:15" ht="13.5" thickBot="1">
      <c r="A74" s="190"/>
      <c r="B74" s="191" t="s">
        <v>93</v>
      </c>
      <c r="C74" s="192"/>
      <c r="D74" s="195"/>
      <c r="E74" s="192"/>
      <c r="F74" s="192"/>
      <c r="G74" s="192" t="s">
        <v>76</v>
      </c>
      <c r="H74" s="192"/>
      <c r="I74" s="193"/>
      <c r="J74" s="193"/>
      <c r="K74" s="192"/>
      <c r="L74" s="192"/>
      <c r="M74" s="192"/>
      <c r="N74" s="195" t="s">
        <v>77</v>
      </c>
      <c r="O74" s="194"/>
    </row>
    <row r="75" spans="1:15" ht="13.5" thickTop="1">
      <c r="A75" s="183"/>
      <c r="B75" s="178"/>
      <c r="C75" s="176"/>
      <c r="D75" s="196"/>
      <c r="E75" s="176"/>
      <c r="F75" s="176"/>
      <c r="G75" s="176"/>
      <c r="H75" s="176"/>
      <c r="I75" s="177"/>
      <c r="J75" s="177"/>
      <c r="K75" s="176"/>
      <c r="L75" s="176"/>
      <c r="M75" s="176"/>
      <c r="N75" s="196"/>
      <c r="O75" s="184"/>
    </row>
    <row r="76" spans="1:15" ht="12.75">
      <c r="A76" s="183"/>
      <c r="B76" s="178">
        <v>1</v>
      </c>
      <c r="C76" s="176"/>
      <c r="D76" s="196" t="s">
        <v>75</v>
      </c>
      <c r="E76" s="176"/>
      <c r="F76" s="176"/>
      <c r="G76" s="176"/>
      <c r="H76" s="176"/>
      <c r="I76" s="177"/>
      <c r="J76" s="177"/>
      <c r="K76" s="176"/>
      <c r="L76" s="176"/>
      <c r="M76" s="176"/>
      <c r="N76" s="196" t="s">
        <v>78</v>
      </c>
      <c r="O76" s="184"/>
    </row>
    <row r="77" spans="1:15" ht="12.75">
      <c r="A77" s="183"/>
      <c r="B77" s="178">
        <v>2</v>
      </c>
      <c r="C77" s="176"/>
      <c r="D77" s="196" t="s">
        <v>79</v>
      </c>
      <c r="E77" s="176"/>
      <c r="F77" s="176"/>
      <c r="G77" s="176"/>
      <c r="H77" s="176"/>
      <c r="I77" s="177"/>
      <c r="J77" s="177"/>
      <c r="K77" s="176"/>
      <c r="L77" s="176"/>
      <c r="M77" s="176"/>
      <c r="N77" s="196" t="s">
        <v>80</v>
      </c>
      <c r="O77" s="184"/>
    </row>
    <row r="78" spans="1:15" ht="12.75">
      <c r="A78" s="183"/>
      <c r="B78" s="178">
        <v>3</v>
      </c>
      <c r="C78" s="176"/>
      <c r="D78" s="196" t="s">
        <v>81</v>
      </c>
      <c r="E78" s="176"/>
      <c r="F78" s="176"/>
      <c r="G78" s="176"/>
      <c r="H78" s="176"/>
      <c r="I78" s="177"/>
      <c r="J78" s="177"/>
      <c r="K78" s="176"/>
      <c r="L78" s="176"/>
      <c r="M78" s="176"/>
      <c r="N78" s="196" t="s">
        <v>82</v>
      </c>
      <c r="O78" s="184"/>
    </row>
    <row r="79" spans="1:15" ht="12.75">
      <c r="A79" s="183"/>
      <c r="B79" s="178">
        <v>4</v>
      </c>
      <c r="C79" s="176"/>
      <c r="D79" s="196" t="s">
        <v>83</v>
      </c>
      <c r="E79" s="176"/>
      <c r="F79" s="176"/>
      <c r="G79" s="176"/>
      <c r="H79" s="176"/>
      <c r="I79" s="177"/>
      <c r="J79" s="177"/>
      <c r="K79" s="176"/>
      <c r="L79" s="176"/>
      <c r="M79" s="176"/>
      <c r="N79" s="196" t="s">
        <v>84</v>
      </c>
      <c r="O79" s="184"/>
    </row>
    <row r="80" spans="1:15" ht="12.75">
      <c r="A80" s="183"/>
      <c r="B80" s="178">
        <v>5</v>
      </c>
      <c r="C80" s="176"/>
      <c r="D80" s="196" t="s">
        <v>91</v>
      </c>
      <c r="E80" s="176"/>
      <c r="F80" s="176"/>
      <c r="G80" s="176"/>
      <c r="H80" s="176"/>
      <c r="I80" s="177"/>
      <c r="J80" s="177"/>
      <c r="K80" s="176"/>
      <c r="L80" s="176"/>
      <c r="M80" s="176"/>
      <c r="N80" s="196" t="s">
        <v>80</v>
      </c>
      <c r="O80" s="184"/>
    </row>
    <row r="81" spans="1:15" ht="12.75">
      <c r="A81" s="183"/>
      <c r="B81" s="178">
        <v>6</v>
      </c>
      <c r="C81" s="176"/>
      <c r="D81" s="196" t="s">
        <v>85</v>
      </c>
      <c r="E81" s="176"/>
      <c r="F81" s="176"/>
      <c r="G81" s="176"/>
      <c r="H81" s="176"/>
      <c r="I81" s="177"/>
      <c r="J81" s="177"/>
      <c r="K81" s="176"/>
      <c r="L81" s="176"/>
      <c r="M81" s="176"/>
      <c r="N81" s="196" t="s">
        <v>86</v>
      </c>
      <c r="O81" s="184"/>
    </row>
    <row r="82" spans="1:15" ht="12.75">
      <c r="A82" s="183"/>
      <c r="B82" s="178">
        <v>7</v>
      </c>
      <c r="C82" s="176"/>
      <c r="D82" s="196" t="s">
        <v>87</v>
      </c>
      <c r="E82" s="176"/>
      <c r="F82" s="176"/>
      <c r="G82" s="176"/>
      <c r="H82" s="176"/>
      <c r="I82" s="177"/>
      <c r="J82" s="177"/>
      <c r="K82" s="176"/>
      <c r="L82" s="176" t="s">
        <v>88</v>
      </c>
      <c r="M82" s="176"/>
      <c r="N82" s="196" t="s">
        <v>82</v>
      </c>
      <c r="O82" s="184"/>
    </row>
    <row r="83" spans="1:15" ht="13.5" thickBot="1">
      <c r="A83" s="185"/>
      <c r="B83" s="186"/>
      <c r="C83" s="187"/>
      <c r="D83" s="197"/>
      <c r="E83" s="186"/>
      <c r="F83" s="186"/>
      <c r="G83" s="186"/>
      <c r="H83" s="186"/>
      <c r="I83" s="186"/>
      <c r="J83" s="188"/>
      <c r="K83" s="188"/>
      <c r="L83" s="186"/>
      <c r="M83" s="186"/>
      <c r="N83" s="197"/>
      <c r="O83" s="189"/>
    </row>
    <row r="84" spans="1:15" ht="12.75">
      <c r="A84" s="176"/>
      <c r="B84" s="176"/>
      <c r="C84" s="178"/>
      <c r="D84" s="176"/>
      <c r="E84" s="176"/>
      <c r="F84" s="176"/>
      <c r="G84" s="176"/>
      <c r="H84" s="176"/>
      <c r="I84" s="176"/>
      <c r="J84" s="177"/>
      <c r="K84" s="177"/>
      <c r="L84" s="176"/>
      <c r="M84" s="176"/>
      <c r="N84" s="176"/>
      <c r="O84" s="176"/>
    </row>
    <row r="85" spans="1:15" ht="12.75">
      <c r="A85" s="176"/>
      <c r="B85" s="176"/>
      <c r="C85" s="178"/>
      <c r="D85" s="176"/>
      <c r="E85" s="176"/>
      <c r="F85" s="176"/>
      <c r="G85" s="176"/>
      <c r="H85" s="176"/>
      <c r="I85" s="176"/>
      <c r="J85" s="177"/>
      <c r="K85" s="177"/>
      <c r="L85" s="176"/>
      <c r="M85" s="176"/>
      <c r="N85" s="176"/>
      <c r="O85" s="176"/>
    </row>
    <row r="86" spans="1:15" ht="12.75">
      <c r="A86" s="176"/>
      <c r="B86" s="176"/>
      <c r="C86" s="178"/>
      <c r="D86" s="176"/>
      <c r="E86" s="176"/>
      <c r="F86" s="176"/>
      <c r="G86" s="176"/>
      <c r="H86" s="176"/>
      <c r="I86" s="176"/>
      <c r="J86" s="177"/>
      <c r="K86" s="177"/>
      <c r="L86" s="176"/>
      <c r="M86" s="176"/>
      <c r="N86" s="176"/>
      <c r="O86" s="176"/>
    </row>
    <row r="87" spans="1:15" ht="12.75">
      <c r="A87" s="176"/>
      <c r="B87" s="176"/>
      <c r="C87" s="176"/>
      <c r="D87" s="176"/>
      <c r="E87" s="176"/>
      <c r="F87" s="176"/>
      <c r="G87" s="176"/>
      <c r="H87" s="176"/>
      <c r="I87" s="176"/>
      <c r="J87" s="177"/>
      <c r="K87" s="177"/>
      <c r="L87" s="176"/>
      <c r="M87" s="176"/>
      <c r="N87" s="176"/>
      <c r="O87" s="176"/>
    </row>
    <row r="88" spans="1:15" ht="12.75">
      <c r="A88" s="176"/>
      <c r="B88" s="176"/>
      <c r="C88" s="176"/>
      <c r="D88" s="176"/>
      <c r="E88" s="176"/>
      <c r="F88" s="176"/>
      <c r="G88" s="176"/>
      <c r="H88" s="176"/>
      <c r="I88" s="176"/>
      <c r="J88" s="177"/>
      <c r="K88" s="177"/>
      <c r="L88" s="176"/>
      <c r="M88" s="176"/>
      <c r="N88" s="176"/>
      <c r="O88" s="176"/>
    </row>
    <row r="89" spans="1:15" ht="12.75">
      <c r="A89" s="176"/>
      <c r="B89" s="176"/>
      <c r="C89" s="176"/>
      <c r="D89" s="176"/>
      <c r="E89" s="176"/>
      <c r="F89" s="176"/>
      <c r="G89" s="176"/>
      <c r="H89" s="176"/>
      <c r="I89" s="176"/>
      <c r="J89" s="177"/>
      <c r="K89" s="177"/>
      <c r="L89" s="176"/>
      <c r="M89" s="176"/>
      <c r="N89" s="176"/>
      <c r="O89" s="176"/>
    </row>
    <row r="90" spans="1:15" ht="12.75">
      <c r="A90" s="176"/>
      <c r="B90" s="176"/>
      <c r="C90" s="176"/>
      <c r="D90" s="176"/>
      <c r="E90" s="176"/>
      <c r="F90" s="176"/>
      <c r="G90" s="176"/>
      <c r="H90" s="176"/>
      <c r="I90" s="176"/>
      <c r="J90" s="177"/>
      <c r="K90" s="177"/>
      <c r="L90" s="176"/>
      <c r="M90" s="176"/>
      <c r="N90" s="176"/>
      <c r="O90" s="176"/>
    </row>
    <row r="91" spans="1:15" ht="12.75">
      <c r="A91" s="176"/>
      <c r="B91" s="176"/>
      <c r="C91" s="176"/>
      <c r="D91" s="176"/>
      <c r="E91" s="176"/>
      <c r="F91" s="176"/>
      <c r="G91" s="176"/>
      <c r="H91" s="176"/>
      <c r="I91" s="176"/>
      <c r="J91" s="177"/>
      <c r="K91" s="177"/>
      <c r="L91" s="176"/>
      <c r="M91" s="176"/>
      <c r="N91" s="176"/>
      <c r="O91" s="176"/>
    </row>
    <row r="92" spans="1:15" ht="12.75">
      <c r="A92" s="176"/>
      <c r="B92" s="176"/>
      <c r="C92" s="176"/>
      <c r="D92" s="176"/>
      <c r="E92" s="176"/>
      <c r="F92" s="176"/>
      <c r="G92" s="176"/>
      <c r="H92" s="176"/>
      <c r="I92" s="176"/>
      <c r="J92" s="177"/>
      <c r="K92" s="177"/>
      <c r="L92" s="176"/>
      <c r="M92" s="176"/>
      <c r="N92" s="176"/>
      <c r="O92" s="176"/>
    </row>
    <row r="93" spans="1:15" ht="12.75">
      <c r="A93" s="176"/>
      <c r="B93" s="176"/>
      <c r="C93" s="176"/>
      <c r="D93" s="176"/>
      <c r="E93" s="176"/>
      <c r="F93" s="176"/>
      <c r="G93" s="176"/>
      <c r="H93" s="176"/>
      <c r="I93" s="176"/>
      <c r="J93" s="177"/>
      <c r="K93" s="177"/>
      <c r="L93" s="176"/>
      <c r="M93" s="176"/>
      <c r="N93" s="176"/>
      <c r="O93" s="176"/>
    </row>
    <row r="94" spans="1:15" ht="12.75">
      <c r="A94" s="176"/>
      <c r="B94" s="176"/>
      <c r="C94" s="176"/>
      <c r="D94" s="176"/>
      <c r="E94" s="176"/>
      <c r="F94" s="176"/>
      <c r="G94" s="176"/>
      <c r="H94" s="176"/>
      <c r="I94" s="176"/>
      <c r="J94" s="177"/>
      <c r="K94" s="177"/>
      <c r="L94" s="176"/>
      <c r="M94" s="176"/>
      <c r="N94" s="176"/>
      <c r="O94" s="176"/>
    </row>
    <row r="95" spans="1:15" ht="12.75">
      <c r="A95" s="176"/>
      <c r="B95" s="176"/>
      <c r="C95" s="176"/>
      <c r="D95" s="176"/>
      <c r="E95" s="176"/>
      <c r="F95" s="176"/>
      <c r="G95" s="176"/>
      <c r="H95" s="176"/>
      <c r="I95" s="176"/>
      <c r="J95" s="177"/>
      <c r="K95" s="177"/>
      <c r="L95" s="176"/>
      <c r="M95" s="176"/>
      <c r="N95" s="176"/>
      <c r="O95" s="176"/>
    </row>
    <row r="96" spans="1:15" ht="12.75">
      <c r="A96" s="176"/>
      <c r="B96" s="176"/>
      <c r="C96" s="176"/>
      <c r="D96" s="176"/>
      <c r="E96" s="176"/>
      <c r="F96" s="176"/>
      <c r="G96" s="176"/>
      <c r="H96" s="176"/>
      <c r="I96" s="176"/>
      <c r="J96" s="177"/>
      <c r="K96" s="177"/>
      <c r="L96" s="176"/>
      <c r="M96" s="176"/>
      <c r="N96" s="176"/>
      <c r="O96" s="176"/>
    </row>
    <row r="97" spans="1:15" ht="12.75">
      <c r="A97" s="176"/>
      <c r="B97" s="176"/>
      <c r="C97" s="176"/>
      <c r="D97" s="176"/>
      <c r="E97" s="176"/>
      <c r="F97" s="176"/>
      <c r="G97" s="176"/>
      <c r="H97" s="176"/>
      <c r="I97" s="176"/>
      <c r="J97" s="177"/>
      <c r="K97" s="177"/>
      <c r="L97" s="176"/>
      <c r="M97" s="176"/>
      <c r="N97" s="176"/>
      <c r="O97" s="176"/>
    </row>
    <row r="98" spans="10:11" s="176" customFormat="1" ht="12.75">
      <c r="J98" s="177"/>
      <c r="K98" s="177"/>
    </row>
    <row r="99" spans="10:11" s="176" customFormat="1" ht="12.75">
      <c r="J99" s="177"/>
      <c r="K99" s="177"/>
    </row>
    <row r="100" spans="10:11" s="176" customFormat="1" ht="12.75">
      <c r="J100" s="177"/>
      <c r="K100" s="177"/>
    </row>
    <row r="101" spans="10:11" s="176" customFormat="1" ht="12.75">
      <c r="J101" s="177"/>
      <c r="K101" s="177"/>
    </row>
    <row r="102" spans="10:11" s="176" customFormat="1" ht="12.75">
      <c r="J102" s="177"/>
      <c r="K102" s="177"/>
    </row>
    <row r="103" spans="10:11" s="176" customFormat="1" ht="12.75">
      <c r="J103" s="177"/>
      <c r="K103" s="177"/>
    </row>
    <row r="104" spans="10:11" s="176" customFormat="1" ht="12.75">
      <c r="J104" s="177"/>
      <c r="K104" s="177"/>
    </row>
    <row r="105" spans="10:11" s="176" customFormat="1" ht="12.75">
      <c r="J105" s="177"/>
      <c r="K105" s="177"/>
    </row>
    <row r="106" spans="10:11" s="176" customFormat="1" ht="12.75">
      <c r="J106" s="177"/>
      <c r="K106" s="177"/>
    </row>
    <row r="107" spans="10:11" s="176" customFormat="1" ht="12.75">
      <c r="J107" s="177"/>
      <c r="K107" s="177"/>
    </row>
    <row r="108" spans="10:11" s="176" customFormat="1" ht="12.75">
      <c r="J108" s="177"/>
      <c r="K108" s="177"/>
    </row>
    <row r="109" spans="10:11" s="176" customFormat="1" ht="12.75">
      <c r="J109" s="177"/>
      <c r="K109" s="177"/>
    </row>
    <row r="110" spans="10:11" s="176" customFormat="1" ht="12.75">
      <c r="J110" s="177"/>
      <c r="K110" s="177"/>
    </row>
    <row r="111" spans="10:11" s="176" customFormat="1" ht="12.75">
      <c r="J111" s="177"/>
      <c r="K111" s="177"/>
    </row>
    <row r="112" spans="10:11" s="176" customFormat="1" ht="12.75">
      <c r="J112" s="177"/>
      <c r="K112" s="177"/>
    </row>
    <row r="113" spans="10:11" s="176" customFormat="1" ht="12.75">
      <c r="J113" s="177"/>
      <c r="K113" s="177"/>
    </row>
    <row r="114" spans="10:11" s="176" customFormat="1" ht="12.75">
      <c r="J114" s="177"/>
      <c r="K114" s="177"/>
    </row>
    <row r="115" spans="10:11" s="176" customFormat="1" ht="12.75">
      <c r="J115" s="177"/>
      <c r="K115" s="177"/>
    </row>
    <row r="116" spans="10:11" s="176" customFormat="1" ht="12.75">
      <c r="J116" s="177"/>
      <c r="K116" s="177"/>
    </row>
    <row r="117" spans="10:11" s="176" customFormat="1" ht="12.75">
      <c r="J117" s="177"/>
      <c r="K117" s="177"/>
    </row>
    <row r="118" spans="10:11" s="176" customFormat="1" ht="12.75">
      <c r="J118" s="177"/>
      <c r="K118" s="177"/>
    </row>
    <row r="119" spans="10:11" s="176" customFormat="1" ht="12.75">
      <c r="J119" s="177"/>
      <c r="K119" s="177"/>
    </row>
    <row r="120" spans="10:11" s="176" customFormat="1" ht="12.75">
      <c r="J120" s="177"/>
      <c r="K120" s="177"/>
    </row>
    <row r="121" spans="10:11" s="176" customFormat="1" ht="12.75">
      <c r="J121" s="177"/>
      <c r="K121" s="177"/>
    </row>
    <row r="122" spans="10:11" s="176" customFormat="1" ht="12.75">
      <c r="J122" s="177"/>
      <c r="K122" s="177"/>
    </row>
    <row r="123" spans="10:11" s="176" customFormat="1" ht="12.75">
      <c r="J123" s="177"/>
      <c r="K123" s="177"/>
    </row>
    <row r="124" spans="10:11" s="176" customFormat="1" ht="12.75">
      <c r="J124" s="177"/>
      <c r="K124" s="177"/>
    </row>
    <row r="125" spans="10:11" s="176" customFormat="1" ht="12.75">
      <c r="J125" s="177"/>
      <c r="K125" s="177"/>
    </row>
    <row r="126" spans="10:11" s="176" customFormat="1" ht="12.75">
      <c r="J126" s="177"/>
      <c r="K126" s="177"/>
    </row>
    <row r="127" spans="10:11" s="176" customFormat="1" ht="12.75">
      <c r="J127" s="177"/>
      <c r="K127" s="177"/>
    </row>
    <row r="128" spans="10:11" s="176" customFormat="1" ht="12.75">
      <c r="J128" s="177"/>
      <c r="K128" s="177"/>
    </row>
    <row r="129" spans="10:11" s="176" customFormat="1" ht="12.75">
      <c r="J129" s="177"/>
      <c r="K129" s="177"/>
    </row>
    <row r="130" spans="10:11" s="176" customFormat="1" ht="12.75">
      <c r="J130" s="177"/>
      <c r="K130" s="177"/>
    </row>
    <row r="131" spans="10:11" s="176" customFormat="1" ht="12.75">
      <c r="J131" s="177"/>
      <c r="K131" s="177"/>
    </row>
    <row r="132" spans="10:11" s="176" customFormat="1" ht="12.75">
      <c r="J132" s="177"/>
      <c r="K132" s="177"/>
    </row>
    <row r="133" spans="10:11" s="176" customFormat="1" ht="12.75">
      <c r="J133" s="177"/>
      <c r="K133" s="177"/>
    </row>
    <row r="134" spans="10:11" s="176" customFormat="1" ht="12.75">
      <c r="J134" s="177"/>
      <c r="K134" s="177"/>
    </row>
    <row r="135" spans="10:11" s="176" customFormat="1" ht="12.75">
      <c r="J135" s="177"/>
      <c r="K135" s="177"/>
    </row>
    <row r="136" spans="10:11" s="176" customFormat="1" ht="12.75">
      <c r="J136" s="177"/>
      <c r="K136" s="177"/>
    </row>
    <row r="137" spans="10:11" s="176" customFormat="1" ht="12.75">
      <c r="J137" s="177"/>
      <c r="K137" s="177"/>
    </row>
    <row r="138" spans="10:11" s="176" customFormat="1" ht="12.75">
      <c r="J138" s="177"/>
      <c r="K138" s="177"/>
    </row>
    <row r="139" spans="10:11" s="176" customFormat="1" ht="12.75">
      <c r="J139" s="177"/>
      <c r="K139" s="177"/>
    </row>
    <row r="140" spans="10:11" s="176" customFormat="1" ht="12.75">
      <c r="J140" s="177"/>
      <c r="K140" s="177"/>
    </row>
    <row r="141" spans="10:11" s="176" customFormat="1" ht="12.75">
      <c r="J141" s="177"/>
      <c r="K141" s="177"/>
    </row>
    <row r="142" spans="10:11" s="176" customFormat="1" ht="12.75">
      <c r="J142" s="177"/>
      <c r="K142" s="177"/>
    </row>
    <row r="143" spans="10:11" s="176" customFormat="1" ht="12.75">
      <c r="J143" s="177"/>
      <c r="K143" s="177"/>
    </row>
    <row r="144" spans="10:11" s="176" customFormat="1" ht="12.75">
      <c r="J144" s="177"/>
      <c r="K144" s="177"/>
    </row>
    <row r="145" spans="10:11" s="176" customFormat="1" ht="12.75">
      <c r="J145" s="177"/>
      <c r="K145" s="177"/>
    </row>
    <row r="146" spans="10:11" s="176" customFormat="1" ht="12.75">
      <c r="J146" s="177"/>
      <c r="K146" s="177"/>
    </row>
    <row r="147" spans="10:11" s="176" customFormat="1" ht="12.75">
      <c r="J147" s="177"/>
      <c r="K147" s="177"/>
    </row>
    <row r="148" spans="10:11" s="176" customFormat="1" ht="12.75">
      <c r="J148" s="177"/>
      <c r="K148" s="177"/>
    </row>
    <row r="149" spans="10:11" s="176" customFormat="1" ht="12.75">
      <c r="J149" s="177"/>
      <c r="K149" s="177"/>
    </row>
    <row r="150" spans="10:11" s="176" customFormat="1" ht="12.75">
      <c r="J150" s="177"/>
      <c r="K150" s="177"/>
    </row>
    <row r="151" spans="10:11" s="176" customFormat="1" ht="12.75">
      <c r="J151" s="177"/>
      <c r="K151" s="177"/>
    </row>
    <row r="152" spans="10:11" s="176" customFormat="1" ht="12.75">
      <c r="J152" s="177"/>
      <c r="K152" s="177"/>
    </row>
    <row r="153" spans="10:11" s="176" customFormat="1" ht="12.75">
      <c r="J153" s="177"/>
      <c r="K153" s="177"/>
    </row>
    <row r="154" spans="10:11" s="176" customFormat="1" ht="12.75">
      <c r="J154" s="177"/>
      <c r="K154" s="177"/>
    </row>
    <row r="155" spans="10:11" s="176" customFormat="1" ht="12.75">
      <c r="J155" s="177"/>
      <c r="K155" s="177"/>
    </row>
    <row r="156" spans="10:11" s="176" customFormat="1" ht="12.75">
      <c r="J156" s="177"/>
      <c r="K156" s="177"/>
    </row>
    <row r="157" spans="10:11" s="176" customFormat="1" ht="12.75">
      <c r="J157" s="177"/>
      <c r="K157" s="177"/>
    </row>
    <row r="158" spans="10:11" s="176" customFormat="1" ht="12.75">
      <c r="J158" s="177"/>
      <c r="K158" s="177"/>
    </row>
    <row r="159" spans="10:11" s="176" customFormat="1" ht="12.75">
      <c r="J159" s="177"/>
      <c r="K159" s="177"/>
    </row>
    <row r="160" spans="10:11" s="176" customFormat="1" ht="12.75">
      <c r="J160" s="177"/>
      <c r="K160" s="177"/>
    </row>
    <row r="161" spans="10:11" s="176" customFormat="1" ht="12.75">
      <c r="J161" s="177"/>
      <c r="K161" s="177"/>
    </row>
    <row r="162" spans="10:11" s="176" customFormat="1" ht="12.75">
      <c r="J162" s="177"/>
      <c r="K162" s="177"/>
    </row>
    <row r="163" spans="10:11" s="176" customFormat="1" ht="12.75">
      <c r="J163" s="177"/>
      <c r="K163" s="177"/>
    </row>
    <row r="164" spans="10:11" s="176" customFormat="1" ht="12.75">
      <c r="J164" s="177"/>
      <c r="K164" s="177"/>
    </row>
    <row r="165" spans="10:11" s="176" customFormat="1" ht="12.75">
      <c r="J165" s="177"/>
      <c r="K165" s="177"/>
    </row>
    <row r="166" spans="10:11" s="176" customFormat="1" ht="12.75">
      <c r="J166" s="177"/>
      <c r="K166" s="177"/>
    </row>
    <row r="167" spans="10:11" s="176" customFormat="1" ht="12.75">
      <c r="J167" s="177"/>
      <c r="K167" s="177"/>
    </row>
    <row r="168" spans="10:11" s="176" customFormat="1" ht="12.75">
      <c r="J168" s="177"/>
      <c r="K168" s="177"/>
    </row>
    <row r="169" spans="10:11" s="176" customFormat="1" ht="12.75">
      <c r="J169" s="177"/>
      <c r="K169" s="177"/>
    </row>
    <row r="170" spans="10:11" s="176" customFormat="1" ht="12.75">
      <c r="J170" s="177"/>
      <c r="K170" s="177"/>
    </row>
    <row r="171" spans="10:11" s="176" customFormat="1" ht="12.75">
      <c r="J171" s="177"/>
      <c r="K171" s="177"/>
    </row>
    <row r="172" spans="10:11" s="176" customFormat="1" ht="12.75">
      <c r="J172" s="177"/>
      <c r="K172" s="177"/>
    </row>
    <row r="173" spans="10:11" s="176" customFormat="1" ht="12.75">
      <c r="J173" s="177"/>
      <c r="K173" s="177"/>
    </row>
    <row r="174" spans="10:11" s="176" customFormat="1" ht="12.75">
      <c r="J174" s="177"/>
      <c r="K174" s="177"/>
    </row>
    <row r="175" spans="10:11" s="176" customFormat="1" ht="12.75">
      <c r="J175" s="177"/>
      <c r="K175" s="177"/>
    </row>
    <row r="176" spans="10:11" s="176" customFormat="1" ht="12.75">
      <c r="J176" s="177"/>
      <c r="K176" s="177"/>
    </row>
    <row r="177" spans="10:11" s="176" customFormat="1" ht="12.75">
      <c r="J177" s="177"/>
      <c r="K177" s="177"/>
    </row>
    <row r="178" spans="10:11" s="176" customFormat="1" ht="12.75">
      <c r="J178" s="177"/>
      <c r="K178" s="177"/>
    </row>
    <row r="179" spans="10:11" s="176" customFormat="1" ht="12.75">
      <c r="J179" s="177"/>
      <c r="K179" s="177"/>
    </row>
    <row r="180" spans="10:11" s="176" customFormat="1" ht="12.75">
      <c r="J180" s="177"/>
      <c r="K180" s="177"/>
    </row>
    <row r="181" spans="10:11" s="176" customFormat="1" ht="12.75">
      <c r="J181" s="177"/>
      <c r="K181" s="177"/>
    </row>
    <row r="182" spans="10:11" s="176" customFormat="1" ht="12.75">
      <c r="J182" s="177"/>
      <c r="K182" s="177"/>
    </row>
    <row r="183" spans="10:11" s="176" customFormat="1" ht="12.75">
      <c r="J183" s="177"/>
      <c r="K183" s="177"/>
    </row>
    <row r="184" spans="10:11" s="176" customFormat="1" ht="12.75">
      <c r="J184" s="177"/>
      <c r="K184" s="177"/>
    </row>
    <row r="185" spans="10:11" s="176" customFormat="1" ht="12.75">
      <c r="J185" s="177"/>
      <c r="K185" s="177"/>
    </row>
    <row r="186" spans="10:11" s="176" customFormat="1" ht="12.75">
      <c r="J186" s="177"/>
      <c r="K186" s="177"/>
    </row>
    <row r="187" spans="10:11" s="176" customFormat="1" ht="12.75">
      <c r="J187" s="177"/>
      <c r="K187" s="177"/>
    </row>
    <row r="188" spans="10:11" s="176" customFormat="1" ht="12.75">
      <c r="J188" s="177"/>
      <c r="K188" s="177"/>
    </row>
    <row r="189" spans="10:11" s="176" customFormat="1" ht="12.75">
      <c r="J189" s="177"/>
      <c r="K189" s="177"/>
    </row>
    <row r="190" spans="10:11" s="176" customFormat="1" ht="12.75">
      <c r="J190" s="177"/>
      <c r="K190" s="177"/>
    </row>
    <row r="191" spans="10:11" s="176" customFormat="1" ht="12.75">
      <c r="J191" s="177"/>
      <c r="K191" s="177"/>
    </row>
    <row r="192" spans="10:11" s="176" customFormat="1" ht="12.75">
      <c r="J192" s="177"/>
      <c r="K192" s="177"/>
    </row>
    <row r="193" spans="10:11" s="176" customFormat="1" ht="12.75">
      <c r="J193" s="177"/>
      <c r="K193" s="177"/>
    </row>
    <row r="194" spans="10:11" s="176" customFormat="1" ht="12.75">
      <c r="J194" s="177"/>
      <c r="K194" s="177"/>
    </row>
    <row r="195" spans="10:11" s="176" customFormat="1" ht="12.75">
      <c r="J195" s="177"/>
      <c r="K195" s="177"/>
    </row>
    <row r="196" spans="10:11" s="176" customFormat="1" ht="12.75">
      <c r="J196" s="177"/>
      <c r="K196" s="177"/>
    </row>
    <row r="197" spans="10:11" s="176" customFormat="1" ht="12.75">
      <c r="J197" s="177"/>
      <c r="K197" s="177"/>
    </row>
  </sheetData>
  <mergeCells count="42">
    <mergeCell ref="A1:O1"/>
    <mergeCell ref="J2:O2"/>
    <mergeCell ref="A64:A65"/>
    <mergeCell ref="A16:A39"/>
    <mergeCell ref="A40:A63"/>
    <mergeCell ref="A4:A15"/>
    <mergeCell ref="A2:B2"/>
    <mergeCell ref="B64:B65"/>
    <mergeCell ref="B38:B39"/>
    <mergeCell ref="B40:B41"/>
    <mergeCell ref="B42:B43"/>
    <mergeCell ref="A66:B66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44:B45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H2:I2"/>
    <mergeCell ref="B4:B5"/>
    <mergeCell ref="B6:B7"/>
    <mergeCell ref="C2:D2"/>
    <mergeCell ref="E2:G2"/>
    <mergeCell ref="B16:B17"/>
    <mergeCell ref="B18:B19"/>
    <mergeCell ref="B8:B9"/>
    <mergeCell ref="B10:B11"/>
    <mergeCell ref="B12:B13"/>
    <mergeCell ref="B14:B15"/>
  </mergeCells>
  <printOptions/>
  <pageMargins left="2.19" right="0.75" top="0.62" bottom="0.5" header="0.31" footer="0.5"/>
  <pageSetup horizontalDpi="300" verticalDpi="300" orientation="portrait" scale="70" r:id="rId3"/>
  <headerFooter alignWithMargins="0">
    <oddHeader>&amp;L&amp;F     &amp;A&amp;R&amp;D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Physics</dc:creator>
  <cp:keywords/>
  <dc:description/>
  <cp:lastModifiedBy>Department of Physics</cp:lastModifiedBy>
  <cp:lastPrinted>2001-05-22T06:30:36Z</cp:lastPrinted>
  <dcterms:created xsi:type="dcterms:W3CDTF">2001-03-23T07:29:41Z</dcterms:created>
  <dcterms:modified xsi:type="dcterms:W3CDTF">2001-07-24T19:20:32Z</dcterms:modified>
  <cp:category/>
  <cp:version/>
  <cp:contentType/>
  <cp:contentStatus/>
</cp:coreProperties>
</file>